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Planilha Orçamentária" sheetId="1" r:id="rId1"/>
    <sheet name="Cronograma" sheetId="2" r:id="rId2"/>
  </sheets>
  <externalReferences>
    <externalReference r:id="rId5"/>
  </externalReferences>
  <definedNames>
    <definedName name="_xlnm.Print_Area" localSheetId="1">'Cronograma'!$B$1:$I$31</definedName>
    <definedName name="_xlnm.Print_Area" localSheetId="0">'Planilha Orçamentária'!$B$1:$J$94</definedName>
    <definedName name="_xlnm.Print_Titles" localSheetId="0">'Planilha Orçamentária'!$1:$12</definedName>
  </definedNames>
  <calcPr fullCalcOnLoad="1"/>
</workbook>
</file>

<file path=xl/sharedStrings.xml><?xml version="1.0" encoding="utf-8"?>
<sst xmlns="http://schemas.openxmlformats.org/spreadsheetml/2006/main" count="285" uniqueCount="210">
  <si>
    <t>Item</t>
  </si>
  <si>
    <t>Descrição</t>
  </si>
  <si>
    <t>Quant.</t>
  </si>
  <si>
    <t>Unid.</t>
  </si>
  <si>
    <t>Valor Unitário</t>
  </si>
  <si>
    <t>Valor Total</t>
  </si>
  <si>
    <t>Subtotal</t>
  </si>
  <si>
    <t>2.1</t>
  </si>
  <si>
    <t>COBERTURA</t>
  </si>
  <si>
    <t>INSTALAÇÕES HIDRÁULICAS PARA ÁGUA</t>
  </si>
  <si>
    <t>ALVENARIA E OUTROS ELEMENTOS DIVISÓRIOS</t>
  </si>
  <si>
    <t>INSTALAÇÕES ELÉTRICAS</t>
  </si>
  <si>
    <t>PINTURA</t>
  </si>
  <si>
    <t>SERVIÇOS COMPLEMENTARES</t>
  </si>
  <si>
    <t>3.1</t>
  </si>
  <si>
    <t>3.2</t>
  </si>
  <si>
    <t>TOTAL</t>
  </si>
  <si>
    <t>m</t>
  </si>
  <si>
    <t>unid.</t>
  </si>
  <si>
    <t>4.1</t>
  </si>
  <si>
    <t>LIMPEZA DA OBRA</t>
  </si>
  <si>
    <t>m²</t>
  </si>
  <si>
    <t>Dispenser papel higiênico em ABS para rolão 300/600m, com visor</t>
  </si>
  <si>
    <t>Dispenser toalheiro em ABS para folhas</t>
  </si>
  <si>
    <t>Quadro Telesp/Telebrás de embutir (IP40, chapa N°6 msg) de 200x200x120mm</t>
  </si>
  <si>
    <t>Disjuntor termomagnético, bipolar 220/380V, corrente de 10A até 50A</t>
  </si>
  <si>
    <t>Cabo de cobre de 2,5 mm2 - isolamento 750 V, isolação em PVC 70°C</t>
  </si>
  <si>
    <t>Fio telefônico externo tipo FE-160</t>
  </si>
  <si>
    <t>Interruptor com 1 tecla simples e placa</t>
  </si>
  <si>
    <t>Interruptor com 2 teclas simples e placa</t>
  </si>
  <si>
    <t>Interruptor com 3 teclas simples e placa</t>
  </si>
  <si>
    <t>Limpeza final da obra</t>
  </si>
  <si>
    <t>Torneira de mesa para lavatório, acionamento hidromecâmico, com registro integrado regulador de vazão, em latão cromado, DN=1/2"</t>
  </si>
  <si>
    <t>SERVIÇOS PRELIMINARES</t>
  </si>
  <si>
    <t>Torneira de bancada para pia com bica móvel e arejador, em latão fundido cromado</t>
  </si>
  <si>
    <t>Pára-raios de distribuição, classe 21KV/5KA, completo, encapsulado com polímero</t>
  </si>
  <si>
    <t>Fio telefônico pirp FI-60, para ligação de aparelhos telefônicos</t>
  </si>
  <si>
    <t>cj.</t>
  </si>
  <si>
    <t>Bacia sifonada sem tampa - 6 litros</t>
  </si>
  <si>
    <t>Tanque simples de concreto pré-moldado de 600x600mm</t>
  </si>
  <si>
    <t>Dispenser para sabonete líquido, refil de 800ml</t>
  </si>
  <si>
    <t>Válvula de metal cromado de 1 1/2"</t>
  </si>
  <si>
    <t>Válvula americana</t>
  </si>
  <si>
    <t>1.1</t>
  </si>
  <si>
    <t>1.2</t>
  </si>
  <si>
    <t>5.1</t>
  </si>
  <si>
    <t>5.3</t>
  </si>
  <si>
    <t>5.4</t>
  </si>
  <si>
    <t>6.1</t>
  </si>
  <si>
    <t>6.2</t>
  </si>
  <si>
    <t>6.3</t>
  </si>
  <si>
    <t>6.4</t>
  </si>
  <si>
    <t>6.5</t>
  </si>
  <si>
    <t>7.1</t>
  </si>
  <si>
    <t>8.1</t>
  </si>
  <si>
    <t>8.2</t>
  </si>
  <si>
    <t>10.1</t>
  </si>
  <si>
    <t>AREA</t>
  </si>
  <si>
    <t>Barra de apoio reta, para pessoas com mobilidade reduzida, em tubo de aço inoxidável de 1 1/2´ x 800 mm</t>
  </si>
  <si>
    <t>Cuba de louça de embutir oval</t>
  </si>
  <si>
    <t>Quadro de distribuição universal de embutir, para disjuntores 16 DIN / 12 Bolt-on - 150 A - sem componentes</t>
  </si>
  <si>
    <t>Tomada 2P+T de 20 A - 250 V, completa</t>
  </si>
  <si>
    <t>Reator eletrônico de alto fator de potência com partida instantânea, para uma lâmpada fluorescente tubular, base bipino bilateral, 32 W - 127 V / 220 V</t>
  </si>
  <si>
    <t>Lâmpada fluorescente tubular, base bipino bilateral de 32 W</t>
  </si>
  <si>
    <t>Corrimão tubular em aço galvanizado, diâmetro 1 1/2´</t>
  </si>
  <si>
    <t>Pintura de extintor de gás carbônico, pó químico seco, ou água pressurizada, com capacidade até 12 kg</t>
  </si>
  <si>
    <t>Placa de identificação para obra</t>
  </si>
  <si>
    <t>Calha, rufo, afins em chapa galvanizada nº 26 - corte 0,33 m</t>
  </si>
  <si>
    <t>Torneira curta com rosca para uso geral, em latão fundido sem acabamento, DN= 3/4´</t>
  </si>
  <si>
    <t>Caixa de medição externa tipo ´M´ (900 x 1200 x 270) mm, padrão Eletropaulo</t>
  </si>
  <si>
    <t>Luminária de embutir redonda para 2 lâmpadas fluorescentes compactas de 18/26W</t>
  </si>
  <si>
    <t>Lâmpada fluorescente compacta ´2U´, base G-24D-3 de 26 W</t>
  </si>
  <si>
    <t>Divisória em placas de granito com espessura de 3 cm</t>
  </si>
  <si>
    <t>ESQUADRIAS E ELEMENTOS EM ALUMÍNIO E FERRO</t>
  </si>
  <si>
    <t>Extintor manual de pó químico seco ABC - capacidade de 6 kg</t>
  </si>
  <si>
    <t>Extintor manual de água pressurizada - capacidade de 10 litros</t>
  </si>
  <si>
    <t>Projeto de prevenção e combate a incêndio</t>
  </si>
  <si>
    <t>Adesivo vinílico, padrão regulamentado, para sinalização de incêndio</t>
  </si>
  <si>
    <t>ALAMBRADO E PORTÕES</t>
  </si>
  <si>
    <t>Bloco autônomo de iluminação de emergência com autonomia mínima de 1 hora, equipado com 2 lâmpadas de 11 W</t>
  </si>
  <si>
    <t>Valor Total +BDI 15%</t>
  </si>
  <si>
    <t>Portão de ferro perfilado, tipo parque</t>
  </si>
  <si>
    <t xml:space="preserve">                         PREFEITURA MUNICIPAL DE CERQUEIRA CÉSAR</t>
  </si>
  <si>
    <t xml:space="preserve">                     Departamento de Engenharia</t>
  </si>
  <si>
    <t>5.2</t>
  </si>
  <si>
    <t>5.5</t>
  </si>
  <si>
    <t>6.6</t>
  </si>
  <si>
    <t>6.7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</si>
  <si>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</si>
  <si>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</si>
  <si>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</si>
  <si>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</si>
  <si>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</si>
  <si>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</si>
  <si>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</si>
  <si>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</si>
  <si>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</si>
  <si>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Bebedouro elétrico de pressão em aço inoxidável, capacidade de refrigeração de 06 l/h</t>
  </si>
  <si>
    <t>Cuba em aço inoxidável simples de 560x330x140mm</t>
  </si>
  <si>
    <t>Hugo Vieira dos Santos</t>
  </si>
  <si>
    <t>CREA SP 5069465540</t>
  </si>
  <si>
    <t>Engenheiro Civil</t>
  </si>
  <si>
    <t>5.6</t>
  </si>
  <si>
    <t>5.7</t>
  </si>
  <si>
    <t>5.8</t>
  </si>
  <si>
    <t>5.9</t>
  </si>
  <si>
    <t>5.10</t>
  </si>
  <si>
    <t>5.11</t>
  </si>
  <si>
    <t>5.12</t>
  </si>
  <si>
    <t>5.13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</si>
  <si>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</si>
  <si>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</si>
  <si>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</si>
  <si>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</si>
  <si>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</si>
  <si>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</si>
  <si>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</si>
  <si>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</si>
  <si>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</si>
  <si>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</si>
  <si>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</si>
  <si>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</si>
  <si>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</si>
  <si>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CPOS 02.08.020</t>
  </si>
  <si>
    <t>CPOS 34.05.320</t>
  </si>
  <si>
    <t>CPOS 14.30.010</t>
  </si>
  <si>
    <t>CPOS 14.30.270</t>
  </si>
  <si>
    <t>Divisória em placas de gesso acartonado, resistência ao fogo 30 minutos, espessura 73/48mm - 1ST / 1ST LM</t>
  </si>
  <si>
    <t>CPOS 44.01.050</t>
  </si>
  <si>
    <t>Tampa de plástico para bacia sanitária</t>
  </si>
  <si>
    <t>CPOS 44.20.280</t>
  </si>
  <si>
    <t>CPOS 30.01.030</t>
  </si>
  <si>
    <t>CPOS 44.01.270</t>
  </si>
  <si>
    <t>CPOS 44.20.640</t>
  </si>
  <si>
    <t>CPOS 44.03.720</t>
  </si>
  <si>
    <t>CPOS 44.03.470</t>
  </si>
  <si>
    <t>CPOS 44.06.320</t>
  </si>
  <si>
    <t>CPOS 44.20.620</t>
  </si>
  <si>
    <t>CPOS 44.01.340</t>
  </si>
  <si>
    <t>CPOS 44.03.380</t>
  </si>
  <si>
    <t>CPOS 36.03.060</t>
  </si>
  <si>
    <t>CPOS 36.07.070</t>
  </si>
  <si>
    <t>CPOS 37.01.020</t>
  </si>
  <si>
    <t>CPOS 37.03.200</t>
  </si>
  <si>
    <t>Cabo de cobre flexível, isolado, 16 mm2, anti-chama, 450/750 V, para distribuição - fornecimento e instalação. AF_12/2015</t>
  </si>
  <si>
    <t>SINAPI 92981</t>
  </si>
  <si>
    <t>CPOS 37.13.630</t>
  </si>
  <si>
    <t>CPOS 39.02.016</t>
  </si>
  <si>
    <t>CPOS 39.11.090</t>
  </si>
  <si>
    <t>CPOS 39.11.110</t>
  </si>
  <si>
    <t>CPOS 40.05.020</t>
  </si>
  <si>
    <t>CPOS 40.05.040</t>
  </si>
  <si>
    <t>CPOS 40.05.060</t>
  </si>
  <si>
    <t>CPOS 40.04.460</t>
  </si>
  <si>
    <t>CPOS 41.14.090</t>
  </si>
  <si>
    <t>CPOS 41.09.630</t>
  </si>
  <si>
    <t>Luminária retangular de sobrepor tipo calha fechada com difusor em acrílico translúcido para 2 lâmpadas fluorescentes de 28/32/36/54W</t>
  </si>
  <si>
    <t>CPOS 41.07.070</t>
  </si>
  <si>
    <t>CPOS 41.07.820</t>
  </si>
  <si>
    <t>CPOS 41.14.310</t>
  </si>
  <si>
    <t>CPOS 24.03.310</t>
  </si>
  <si>
    <t>Tinta acrílica em massa, inclusive preparo</t>
  </si>
  <si>
    <t>CPOS 50.20.170</t>
  </si>
  <si>
    <t>CPOS 33.10.050</t>
  </si>
  <si>
    <t>CPOS 44.03.050</t>
  </si>
  <si>
    <t>CPOS 44.03.180</t>
  </si>
  <si>
    <t>CPOS 44.03.130</t>
  </si>
  <si>
    <t>Luminária para balizamento ou aclaramento de sobrepor completa com lâmpada fluorescente compacta de 9 W</t>
  </si>
  <si>
    <t>CPOS 50.05.240</t>
  </si>
  <si>
    <t>CPOS 50.10.120</t>
  </si>
  <si>
    <t>CPOS 50.10.100</t>
  </si>
  <si>
    <t>CPOS 50.05.260</t>
  </si>
  <si>
    <t>CPOS 97.01.010</t>
  </si>
  <si>
    <t>CPOS 55.01.020</t>
  </si>
  <si>
    <t>CRONOGRAMA FÍSICO-FINANCEIRO</t>
  </si>
  <si>
    <t>ITEM</t>
  </si>
  <si>
    <t>DESCRIÇÃO DO SERVIÇO</t>
  </si>
  <si>
    <t>Total</t>
  </si>
  <si>
    <t>%</t>
  </si>
  <si>
    <t>ESQUADRIAS EM FERRO</t>
  </si>
  <si>
    <t>Engenheira Civil</t>
  </si>
  <si>
    <t xml:space="preserve">Data Base SINAPI: </t>
  </si>
  <si>
    <t>CPOS 30.08.060</t>
  </si>
  <si>
    <t>Bacia sifonada de louça para pessoas com mobilidade reduzida - 6 litros</t>
  </si>
  <si>
    <t>CPOS 30.03.030</t>
  </si>
  <si>
    <t>Reator eletrônico de alto fator de potência com partida instantânea, para uma lâmpada fluorescente compacta"2U", base G24q-3, 26 W - 220 V</t>
  </si>
  <si>
    <t>CPOS 41.09.870</t>
  </si>
  <si>
    <r>
      <rPr>
        <b/>
        <sz val="10"/>
        <rFont val="Calibri"/>
        <family val="2"/>
      </rPr>
      <t>Proponente</t>
    </r>
    <r>
      <rPr>
        <sz val="10"/>
        <rFont val="Calibri"/>
        <family val="2"/>
      </rPr>
      <t>: Prefeitura Municipal de Cerqueira César</t>
    </r>
  </si>
  <si>
    <r>
      <t>Assunto/Título</t>
    </r>
    <r>
      <rPr>
        <sz val="10"/>
        <rFont val="Calibri"/>
        <family val="2"/>
      </rPr>
      <t>: Construção de prédio para o Centro de Convivência da Criança e do Adolescente</t>
    </r>
  </si>
  <si>
    <r>
      <t xml:space="preserve">Local: </t>
    </r>
    <r>
      <rPr>
        <sz val="10"/>
        <rFont val="Calibri"/>
        <family val="2"/>
      </rPr>
      <t>Rua 31, s/ n° - Parque Nove de Julho</t>
    </r>
  </si>
  <si>
    <r>
      <rPr>
        <b/>
        <sz val="10"/>
        <rFont val="Calibri"/>
        <family val="2"/>
      </rPr>
      <t>Município:</t>
    </r>
    <r>
      <rPr>
        <sz val="10"/>
        <rFont val="Calibri"/>
        <family val="2"/>
      </rPr>
      <t xml:space="preserve"> Cerqueira César</t>
    </r>
  </si>
  <si>
    <r>
      <t>Áreas:</t>
    </r>
    <r>
      <rPr>
        <sz val="10"/>
        <rFont val="Calibri"/>
        <family val="2"/>
      </rPr>
      <t xml:space="preserve"> de construção nova = 141,33 m²</t>
    </r>
  </si>
  <si>
    <r>
      <t xml:space="preserve">REGIME DE EXECUÇÃO DA OBRA: </t>
    </r>
    <r>
      <rPr>
        <sz val="10"/>
        <rFont val="Calibri"/>
        <family val="2"/>
      </rPr>
      <t>Empreitada Global</t>
    </r>
  </si>
  <si>
    <t>1º MÊS</t>
  </si>
  <si>
    <t>2º MÊS</t>
  </si>
  <si>
    <t>3º MÊS</t>
  </si>
  <si>
    <t>4º MÊS</t>
  </si>
  <si>
    <t>8.3</t>
  </si>
  <si>
    <t>CPOS 33.02.080</t>
  </si>
  <si>
    <t>Massa corrida à base de resina acrílica</t>
  </si>
  <si>
    <t>7.2</t>
  </si>
  <si>
    <t>CPOS 26.02.060</t>
  </si>
  <si>
    <t>Vidro temperado incolor de 10 mm</t>
  </si>
  <si>
    <t>Código CPOS</t>
  </si>
  <si>
    <t>CPOS 16.33.082</t>
  </si>
  <si>
    <t>CPOS 41.13.100</t>
  </si>
  <si>
    <t>Luminária blindada, arandela 45º e 90º, para lâmpada mista, vapor metálico, vapor de sódio ou fluorescente compacta</t>
  </si>
  <si>
    <t>CREA 5069465540-SP</t>
  </si>
  <si>
    <t xml:space="preserve">Data Base CPOS 174: </t>
  </si>
  <si>
    <t>Cerqueira César, 13 de fevereiro de 2019.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</si>
</sst>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.00"/>
    <numFmt numFmtId="179" formatCode="#,##0.00000_);\(#,##0.00000\)"/>
    <numFmt numFmtId="180" formatCode="0.0%"/>
    <numFmt numFmtId="181" formatCode="[$-416]dddd\,\ d&quot; de &quot;mmmm&quot; de &quot;yyyy"/>
    <numFmt numFmtId="182" formatCode="dd/mm/yy;@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i/>
      <sz val="8"/>
      <name val="Arial"/>
      <family val="2"/>
    </font>
    <font>
      <sz val="10"/>
      <color indexed="56"/>
      <name val="Verdana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49">
      <alignment/>
      <protection/>
    </xf>
    <xf numFmtId="0" fontId="7" fillId="0" borderId="0" xfId="49" applyFont="1">
      <alignment/>
      <protection/>
    </xf>
    <xf numFmtId="0" fontId="8" fillId="0" borderId="0" xfId="49" applyFont="1" applyAlignment="1">
      <alignment/>
      <protection/>
    </xf>
    <xf numFmtId="0" fontId="9" fillId="0" borderId="0" xfId="49" applyFont="1" applyAlignment="1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left"/>
      <protection/>
    </xf>
    <xf numFmtId="2" fontId="4" fillId="0" borderId="0" xfId="49" applyNumberFormat="1" applyFont="1" applyAlignment="1">
      <alignment horizontal="left"/>
      <protection/>
    </xf>
    <xf numFmtId="0" fontId="0" fillId="0" borderId="0" xfId="49" applyFont="1" applyAlignment="1">
      <alignment horizontal="left"/>
      <protection/>
    </xf>
    <xf numFmtId="0" fontId="2" fillId="0" borderId="10" xfId="49" applyFont="1" applyBorder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1" fillId="0" borderId="12" xfId="49" applyFont="1" applyBorder="1" applyAlignment="1">
      <alignment horizontal="left" vertical="top" wrapText="1"/>
      <protection/>
    </xf>
    <xf numFmtId="0" fontId="1" fillId="0" borderId="13" xfId="49" applyFont="1" applyBorder="1" applyAlignment="1">
      <alignment vertical="top" wrapText="1"/>
      <protection/>
    </xf>
    <xf numFmtId="170" fontId="1" fillId="0" borderId="14" xfId="49" applyNumberFormat="1" applyFont="1" applyBorder="1" applyAlignment="1">
      <alignment vertical="top" wrapText="1"/>
      <protection/>
    </xf>
    <xf numFmtId="10" fontId="1" fillId="0" borderId="15" xfId="52" applyNumberFormat="1" applyFont="1" applyBorder="1" applyAlignment="1">
      <alignment vertical="top" wrapText="1"/>
    </xf>
    <xf numFmtId="170" fontId="0" fillId="0" borderId="0" xfId="49" applyNumberFormat="1">
      <alignment/>
      <protection/>
    </xf>
    <xf numFmtId="0" fontId="1" fillId="0" borderId="16" xfId="49" applyFont="1" applyBorder="1" applyAlignment="1">
      <alignment horizontal="left" vertical="top" wrapText="1"/>
      <protection/>
    </xf>
    <xf numFmtId="0" fontId="1" fillId="0" borderId="17" xfId="49" applyFont="1" applyBorder="1" applyAlignment="1">
      <alignment vertical="top" wrapText="1"/>
      <protection/>
    </xf>
    <xf numFmtId="170" fontId="1" fillId="0" borderId="0" xfId="49" applyNumberFormat="1" applyFont="1" applyBorder="1" applyAlignment="1">
      <alignment vertical="top" wrapText="1"/>
      <protection/>
    </xf>
    <xf numFmtId="0" fontId="1" fillId="0" borderId="18" xfId="49" applyFont="1" applyBorder="1" applyAlignment="1">
      <alignment vertical="top" wrapText="1"/>
      <protection/>
    </xf>
    <xf numFmtId="170" fontId="1" fillId="0" borderId="19" xfId="49" applyNumberFormat="1" applyFont="1" applyBorder="1" applyAlignment="1">
      <alignment vertical="top" wrapText="1"/>
      <protection/>
    </xf>
    <xf numFmtId="0" fontId="1" fillId="0" borderId="0" xfId="49" applyFont="1" applyBorder="1">
      <alignment/>
      <protection/>
    </xf>
    <xf numFmtId="170" fontId="2" fillId="0" borderId="20" xfId="49" applyNumberFormat="1" applyFont="1" applyBorder="1">
      <alignment/>
      <protection/>
    </xf>
    <xf numFmtId="10" fontId="2" fillId="0" borderId="21" xfId="49" applyNumberFormat="1" applyFont="1" applyBorder="1">
      <alignment/>
      <protection/>
    </xf>
    <xf numFmtId="0" fontId="1" fillId="0" borderId="0" xfId="49" applyFont="1">
      <alignment/>
      <protection/>
    </xf>
    <xf numFmtId="0" fontId="1" fillId="0" borderId="22" xfId="49" applyFont="1" applyBorder="1">
      <alignment/>
      <protection/>
    </xf>
    <xf numFmtId="0" fontId="2" fillId="0" borderId="0" xfId="49" applyFont="1">
      <alignment/>
      <protection/>
    </xf>
    <xf numFmtId="0" fontId="6" fillId="0" borderId="0" xfId="49" applyFont="1">
      <alignment/>
      <protection/>
    </xf>
    <xf numFmtId="178" fontId="1" fillId="0" borderId="0" xfId="49" applyNumberFormat="1" applyFo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left" vertical="center"/>
    </xf>
    <xf numFmtId="182" fontId="12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2" fontId="35" fillId="0" borderId="23" xfId="0" applyNumberFormat="1" applyFont="1" applyFill="1" applyBorder="1" applyAlignment="1">
      <alignment horizontal="center" vertical="center" wrapText="1"/>
    </xf>
    <xf numFmtId="170" fontId="35" fillId="0" borderId="2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4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right" vertical="center" wrapText="1"/>
    </xf>
    <xf numFmtId="4" fontId="35" fillId="0" borderId="23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right" vertical="center" wrapText="1"/>
    </xf>
    <xf numFmtId="170" fontId="34" fillId="0" borderId="23" xfId="0" applyNumberFormat="1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2" fontId="35" fillId="0" borderId="0" xfId="0" applyNumberFormat="1" applyFont="1" applyAlignment="1">
      <alignment horizontal="center" vertical="center"/>
    </xf>
    <xf numFmtId="170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2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0" fontId="35" fillId="0" borderId="0" xfId="0" applyNumberFormat="1" applyFont="1" applyBorder="1" applyAlignment="1">
      <alignment vertical="center"/>
    </xf>
    <xf numFmtId="170" fontId="35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4" fillId="0" borderId="0" xfId="0" applyFont="1" applyAlignment="1">
      <alignment vertical="center"/>
    </xf>
    <xf numFmtId="2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179" fontId="35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4" fontId="1" fillId="0" borderId="15" xfId="52" applyNumberFormat="1" applyFont="1" applyBorder="1" applyAlignment="1">
      <alignment vertical="top" wrapText="1"/>
    </xf>
    <xf numFmtId="4" fontId="2" fillId="0" borderId="24" xfId="49" applyNumberFormat="1" applyFont="1" applyFill="1" applyBorder="1" applyAlignment="1">
      <alignment/>
      <protection/>
    </xf>
    <xf numFmtId="4" fontId="1" fillId="0" borderId="25" xfId="52" applyNumberFormat="1" applyFont="1" applyBorder="1" applyAlignment="1">
      <alignment vertical="top" wrapText="1"/>
    </xf>
    <xf numFmtId="0" fontId="1" fillId="0" borderId="0" xfId="49" applyFont="1" applyAlignment="1">
      <alignment horizontal="right"/>
      <protection/>
    </xf>
    <xf numFmtId="178" fontId="11" fillId="33" borderId="20" xfId="49" applyNumberFormat="1" applyFont="1" applyFill="1" applyBorder="1">
      <alignment/>
      <protection/>
    </xf>
    <xf numFmtId="0" fontId="35" fillId="0" borderId="0" xfId="0" applyFont="1" applyAlignment="1">
      <alignment horizontal="left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right" vertical="center" wrapText="1"/>
    </xf>
    <xf numFmtId="0" fontId="35" fillId="0" borderId="19" xfId="0" applyFont="1" applyFill="1" applyBorder="1" applyAlignment="1">
      <alignment horizontal="right" vertical="center" wrapText="1"/>
    </xf>
    <xf numFmtId="0" fontId="35" fillId="0" borderId="27" xfId="0" applyFont="1" applyFill="1" applyBorder="1" applyAlignment="1">
      <alignment horizontal="right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8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4" fillId="0" borderId="0" xfId="49" applyFont="1" applyAlignment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02\arquivo%20engenharia\HUGO\1.%20Projetos\2015\8.%20Centro%20de%20Conviv&#234;ncia%20da%20Crian&#231;a\R0\Planilha%20Or&#231;ament&#225;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"/>
    </sheetNames>
    <sheetDataSet>
      <sheetData sheetId="0">
        <row r="4">
          <cell r="B4" t="str">
            <v>Proponente: Prefeitura Municipal de Cerqueira César</v>
          </cell>
        </row>
        <row r="5">
          <cell r="B5" t="str">
            <v>Assunto/Título: Construção de prédio para o Centro de Convivência da Criança e do Adolescente</v>
          </cell>
        </row>
        <row r="6">
          <cell r="B6" t="str">
            <v>Local: Rua 31, s/ n° - Parque Nove de Julho</v>
          </cell>
          <cell r="E6" t="str">
            <v>Município: Cerqueira César</v>
          </cell>
        </row>
        <row r="7">
          <cell r="B7" t="str">
            <v>Áreas: de construção nova = 141,33 m²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tabSelected="1" zoomScale="190" zoomScaleNormal="190" zoomScalePageLayoutView="0" workbookViewId="0" topLeftCell="A87">
      <selection activeCell="L69" sqref="L69"/>
    </sheetView>
  </sheetViews>
  <sheetFormatPr defaultColWidth="9.140625" defaultRowHeight="12.75"/>
  <cols>
    <col min="1" max="1" width="3.7109375" style="30" customWidth="1"/>
    <col min="2" max="2" width="4.8515625" style="29" customWidth="1"/>
    <col min="3" max="3" width="12.7109375" style="42" customWidth="1"/>
    <col min="4" max="4" width="35.7109375" style="30" customWidth="1"/>
    <col min="5" max="5" width="6.28125" style="43" customWidth="1"/>
    <col min="6" max="6" width="5.8515625" style="29" customWidth="1"/>
    <col min="7" max="7" width="11.7109375" style="30" customWidth="1"/>
    <col min="8" max="8" width="11.7109375" style="30" hidden="1" customWidth="1"/>
    <col min="9" max="9" width="11.7109375" style="30" customWidth="1"/>
    <col min="10" max="10" width="12.28125" style="30" customWidth="1"/>
    <col min="11" max="11" width="3.7109375" style="30" customWidth="1"/>
    <col min="12" max="16384" width="9.140625" style="30" customWidth="1"/>
  </cols>
  <sheetData>
    <row r="1" spans="3:11" ht="21">
      <c r="C1" s="29"/>
      <c r="E1" s="31"/>
      <c r="F1" s="31"/>
      <c r="G1" s="32"/>
      <c r="H1" s="32"/>
      <c r="I1" s="32"/>
      <c r="J1" s="32"/>
      <c r="K1" s="33"/>
    </row>
    <row r="2" spans="2:11" ht="21">
      <c r="B2" s="91" t="s">
        <v>82</v>
      </c>
      <c r="C2" s="91"/>
      <c r="D2" s="91"/>
      <c r="E2" s="91"/>
      <c r="F2" s="91"/>
      <c r="G2" s="91"/>
      <c r="H2" s="91"/>
      <c r="I2" s="91"/>
      <c r="J2" s="91"/>
      <c r="K2" s="34"/>
    </row>
    <row r="3" spans="2:10" ht="21">
      <c r="B3" s="92" t="s">
        <v>83</v>
      </c>
      <c r="C3" s="92"/>
      <c r="D3" s="92"/>
      <c r="E3" s="92"/>
      <c r="F3" s="92"/>
      <c r="G3" s="92"/>
      <c r="H3" s="92"/>
      <c r="I3" s="92"/>
      <c r="J3" s="92"/>
    </row>
    <row r="4" spans="2:11" ht="15.75">
      <c r="B4" s="93" t="s">
        <v>187</v>
      </c>
      <c r="C4" s="93"/>
      <c r="D4" s="93"/>
      <c r="E4" s="93"/>
      <c r="F4" s="93"/>
      <c r="G4" s="93"/>
      <c r="H4" s="93"/>
      <c r="I4" s="93"/>
      <c r="J4" s="93"/>
      <c r="K4" s="36"/>
    </row>
    <row r="5" spans="2:10" ht="12.75">
      <c r="B5" s="90" t="s">
        <v>188</v>
      </c>
      <c r="C5" s="90"/>
      <c r="D5" s="90"/>
      <c r="E5" s="90"/>
      <c r="F5" s="90"/>
      <c r="G5" s="90"/>
      <c r="H5" s="90"/>
      <c r="I5" s="90"/>
      <c r="J5" s="90"/>
    </row>
    <row r="6" spans="2:10" ht="12.75">
      <c r="B6" s="90" t="s">
        <v>189</v>
      </c>
      <c r="C6" s="90"/>
      <c r="D6" s="90"/>
      <c r="E6" s="94" t="s">
        <v>190</v>
      </c>
      <c r="F6" s="94"/>
      <c r="G6" s="94"/>
      <c r="H6" s="94"/>
      <c r="I6" s="94"/>
      <c r="J6" s="94"/>
    </row>
    <row r="7" spans="2:10" ht="12.75">
      <c r="B7" s="90" t="s">
        <v>191</v>
      </c>
      <c r="C7" s="90"/>
      <c r="D7" s="90"/>
      <c r="E7" s="90"/>
      <c r="F7" s="90"/>
      <c r="G7" s="90"/>
      <c r="H7" s="90"/>
      <c r="I7" s="90"/>
      <c r="J7" s="90"/>
    </row>
    <row r="8" spans="2:9" ht="12.75">
      <c r="B8" s="37"/>
      <c r="C8" s="38"/>
      <c r="D8" s="35"/>
      <c r="E8" s="39" t="s">
        <v>208</v>
      </c>
      <c r="G8" s="40">
        <v>43405</v>
      </c>
      <c r="H8" s="40"/>
      <c r="I8" s="41"/>
    </row>
    <row r="9" spans="2:9" ht="12.75">
      <c r="B9" s="37"/>
      <c r="C9" s="38"/>
      <c r="D9" s="35"/>
      <c r="E9" s="39" t="s">
        <v>181</v>
      </c>
      <c r="G9" s="40">
        <v>43435</v>
      </c>
      <c r="H9" s="40"/>
      <c r="I9" s="41"/>
    </row>
    <row r="10" spans="2:10" ht="12.75">
      <c r="B10" s="90" t="s">
        <v>192</v>
      </c>
      <c r="C10" s="90"/>
      <c r="D10" s="90"/>
      <c r="E10" s="90"/>
      <c r="F10" s="90"/>
      <c r="G10" s="90"/>
      <c r="H10" s="90"/>
      <c r="I10" s="90"/>
      <c r="J10" s="90"/>
    </row>
    <row r="12" spans="2:10" ht="22.5">
      <c r="B12" s="44" t="s">
        <v>0</v>
      </c>
      <c r="C12" s="44" t="s">
        <v>203</v>
      </c>
      <c r="D12" s="44" t="s">
        <v>1</v>
      </c>
      <c r="E12" s="44" t="s">
        <v>2</v>
      </c>
      <c r="F12" s="44" t="s">
        <v>3</v>
      </c>
      <c r="G12" s="44" t="s">
        <v>4</v>
      </c>
      <c r="H12" s="44" t="s">
        <v>4</v>
      </c>
      <c r="I12" s="44" t="s">
        <v>5</v>
      </c>
      <c r="J12" s="44" t="s">
        <v>80</v>
      </c>
    </row>
    <row r="13" spans="2:10" ht="15" customHeight="1">
      <c r="B13" s="44">
        <v>1</v>
      </c>
      <c r="C13" s="81" t="s">
        <v>33</v>
      </c>
      <c r="D13" s="82"/>
      <c r="E13" s="82"/>
      <c r="F13" s="82"/>
      <c r="G13" s="82"/>
      <c r="H13" s="82"/>
      <c r="I13" s="82"/>
      <c r="J13" s="83"/>
    </row>
    <row r="14" spans="2:10" s="49" customFormat="1" ht="12.75">
      <c r="B14" s="45" t="s">
        <v>43</v>
      </c>
      <c r="C14" s="45" t="s">
        <v>57</v>
      </c>
      <c r="D14" s="46" t="s">
        <v>76</v>
      </c>
      <c r="E14" s="47">
        <v>141.33</v>
      </c>
      <c r="F14" s="45" t="s">
        <v>21</v>
      </c>
      <c r="G14" s="48">
        <f>H14*0.95</f>
        <v>3.8</v>
      </c>
      <c r="H14" s="48">
        <v>4</v>
      </c>
      <c r="I14" s="48">
        <f>G14*E14</f>
        <v>537.054</v>
      </c>
      <c r="J14" s="48">
        <f>I14*1.15</f>
        <v>617.6120999999999</v>
      </c>
    </row>
    <row r="15" spans="2:10" s="49" customFormat="1" ht="12.75">
      <c r="B15" s="45" t="s">
        <v>44</v>
      </c>
      <c r="C15" s="45" t="s">
        <v>123</v>
      </c>
      <c r="D15" s="46" t="s">
        <v>66</v>
      </c>
      <c r="E15" s="47">
        <f>5*8*0.3*0.3</f>
        <v>3.5999999999999996</v>
      </c>
      <c r="F15" s="45" t="s">
        <v>21</v>
      </c>
      <c r="G15" s="48">
        <f>H15*0.95</f>
        <v>339.9385</v>
      </c>
      <c r="H15" s="48">
        <v>357.83</v>
      </c>
      <c r="I15" s="48">
        <f>G15*E15</f>
        <v>1223.7785999999999</v>
      </c>
      <c r="J15" s="48">
        <f>I15*1.15</f>
        <v>1407.3453899999997</v>
      </c>
    </row>
    <row r="16" spans="2:10" s="49" customFormat="1" ht="12.75">
      <c r="B16" s="84" t="s">
        <v>6</v>
      </c>
      <c r="C16" s="85"/>
      <c r="D16" s="85"/>
      <c r="E16" s="85"/>
      <c r="F16" s="85"/>
      <c r="G16" s="85"/>
      <c r="H16" s="86"/>
      <c r="I16" s="48">
        <f>SUM(I14:I15)</f>
        <v>1760.8325999999997</v>
      </c>
      <c r="J16" s="48">
        <f>SUM(J14:J15)</f>
        <v>2024.9574899999998</v>
      </c>
    </row>
    <row r="17" spans="2:10" s="49" customFormat="1" ht="15" customHeight="1">
      <c r="B17" s="50">
        <v>2</v>
      </c>
      <c r="C17" s="87" t="s">
        <v>78</v>
      </c>
      <c r="D17" s="88"/>
      <c r="E17" s="88"/>
      <c r="F17" s="88"/>
      <c r="G17" s="88"/>
      <c r="H17" s="88"/>
      <c r="I17" s="88"/>
      <c r="J17" s="89"/>
    </row>
    <row r="18" spans="2:10" s="49" customFormat="1" ht="12.75">
      <c r="B18" s="45" t="s">
        <v>7</v>
      </c>
      <c r="C18" s="45" t="s">
        <v>124</v>
      </c>
      <c r="D18" s="46" t="s">
        <v>81</v>
      </c>
      <c r="E18" s="47">
        <f>0.9*2</f>
        <v>1.8</v>
      </c>
      <c r="F18" s="45" t="s">
        <v>21</v>
      </c>
      <c r="G18" s="48">
        <f>H18*0.95</f>
        <v>421.9615</v>
      </c>
      <c r="H18" s="48">
        <v>444.17</v>
      </c>
      <c r="I18" s="48">
        <f>G18*E18</f>
        <v>759.5307</v>
      </c>
      <c r="J18" s="48">
        <f>I18*1.15</f>
        <v>873.460305</v>
      </c>
    </row>
    <row r="19" spans="2:10" s="49" customFormat="1" ht="12.75">
      <c r="B19" s="50"/>
      <c r="C19" s="50"/>
      <c r="D19" s="51" t="s">
        <v>6</v>
      </c>
      <c r="E19" s="47"/>
      <c r="F19" s="45"/>
      <c r="G19" s="48"/>
      <c r="H19" s="48"/>
      <c r="I19" s="48">
        <f>SUM(I17:I18)</f>
        <v>759.5307</v>
      </c>
      <c r="J19" s="48">
        <f>SUM(J17:J18)</f>
        <v>873.460305</v>
      </c>
    </row>
    <row r="20" spans="2:10" s="49" customFormat="1" ht="15" customHeight="1">
      <c r="B20" s="50">
        <v>3</v>
      </c>
      <c r="C20" s="87" t="s">
        <v>10</v>
      </c>
      <c r="D20" s="88"/>
      <c r="E20" s="88"/>
      <c r="F20" s="88"/>
      <c r="G20" s="88"/>
      <c r="H20" s="88"/>
      <c r="I20" s="88"/>
      <c r="J20" s="89"/>
    </row>
    <row r="21" spans="2:10" s="49" customFormat="1" ht="22.5">
      <c r="B21" s="45" t="s">
        <v>14</v>
      </c>
      <c r="C21" s="45" t="s">
        <v>125</v>
      </c>
      <c r="D21" s="46" t="s">
        <v>72</v>
      </c>
      <c r="E21" s="52">
        <v>10</v>
      </c>
      <c r="F21" s="45" t="s">
        <v>21</v>
      </c>
      <c r="G21" s="48">
        <f>H21*0.95</f>
        <v>682.5465</v>
      </c>
      <c r="H21" s="48">
        <v>718.47</v>
      </c>
      <c r="I21" s="48">
        <f>E21*G21</f>
        <v>6825.465</v>
      </c>
      <c r="J21" s="48">
        <f>I21*1.15</f>
        <v>7849.28475</v>
      </c>
    </row>
    <row r="22" spans="2:10" s="49" customFormat="1" ht="33.75">
      <c r="B22" s="45" t="s">
        <v>15</v>
      </c>
      <c r="C22" s="45" t="s">
        <v>126</v>
      </c>
      <c r="D22" s="46" t="s">
        <v>127</v>
      </c>
      <c r="E22" s="47">
        <f>7.5*2.88</f>
        <v>21.599999999999998</v>
      </c>
      <c r="F22" s="45" t="s">
        <v>21</v>
      </c>
      <c r="G22" s="48">
        <f>H22*0.95</f>
        <v>96.85249999999999</v>
      </c>
      <c r="H22" s="48">
        <v>101.95</v>
      </c>
      <c r="I22" s="48">
        <f>E22*G22</f>
        <v>2092.0139999999997</v>
      </c>
      <c r="J22" s="48">
        <f>I22*1.15</f>
        <v>2405.8160999999996</v>
      </c>
    </row>
    <row r="23" spans="2:10" s="49" customFormat="1" ht="12.75">
      <c r="B23" s="50"/>
      <c r="C23" s="50"/>
      <c r="D23" s="51" t="s">
        <v>6</v>
      </c>
      <c r="E23" s="47"/>
      <c r="F23" s="45"/>
      <c r="G23" s="48"/>
      <c r="H23" s="48"/>
      <c r="I23" s="48">
        <f>SUM(I21:I22)</f>
        <v>8917.479</v>
      </c>
      <c r="J23" s="48">
        <f>SUM(J21:J22)</f>
        <v>10255.100849999999</v>
      </c>
    </row>
    <row r="24" spans="2:10" s="49" customFormat="1" ht="12.75">
      <c r="B24" s="50">
        <v>4</v>
      </c>
      <c r="C24" s="87" t="s">
        <v>8</v>
      </c>
      <c r="D24" s="88"/>
      <c r="E24" s="88"/>
      <c r="F24" s="88"/>
      <c r="G24" s="88"/>
      <c r="H24" s="88"/>
      <c r="I24" s="88"/>
      <c r="J24" s="89"/>
    </row>
    <row r="25" spans="2:10" s="49" customFormat="1" ht="22.5">
      <c r="B25" s="45" t="s">
        <v>19</v>
      </c>
      <c r="C25" s="45" t="s">
        <v>204</v>
      </c>
      <c r="D25" s="46" t="s">
        <v>67</v>
      </c>
      <c r="E25" s="47">
        <f>11.5+12.7+3.2+10.05+13.3+1.75+11.1+1.2+0.6</f>
        <v>65.39999999999999</v>
      </c>
      <c r="F25" s="45" t="s">
        <v>17</v>
      </c>
      <c r="G25" s="48">
        <f>H25*0.95</f>
        <v>52.763</v>
      </c>
      <c r="H25" s="48">
        <v>55.54</v>
      </c>
      <c r="I25" s="48">
        <f>G25*E25</f>
        <v>3450.7001999999993</v>
      </c>
      <c r="J25" s="48">
        <f>I25*1.15</f>
        <v>3968.305229999999</v>
      </c>
    </row>
    <row r="26" spans="2:10" s="49" customFormat="1" ht="12.75">
      <c r="B26" s="50"/>
      <c r="C26" s="50"/>
      <c r="D26" s="51" t="s">
        <v>6</v>
      </c>
      <c r="E26" s="47"/>
      <c r="F26" s="45"/>
      <c r="G26" s="48"/>
      <c r="H26" s="48"/>
      <c r="I26" s="48">
        <f>SUM(I25:I25)</f>
        <v>3450.7001999999993</v>
      </c>
      <c r="J26" s="48">
        <f>SUM(J25:J25)</f>
        <v>3968.305229999999</v>
      </c>
    </row>
    <row r="27" spans="2:10" s="49" customFormat="1" ht="12.75">
      <c r="B27" s="50">
        <v>5</v>
      </c>
      <c r="C27" s="87" t="s">
        <v>9</v>
      </c>
      <c r="D27" s="88"/>
      <c r="E27" s="88"/>
      <c r="F27" s="88"/>
      <c r="G27" s="88"/>
      <c r="H27" s="88"/>
      <c r="I27" s="88"/>
      <c r="J27" s="89"/>
    </row>
    <row r="28" spans="2:10" s="49" customFormat="1" ht="12.75">
      <c r="B28" s="45" t="s">
        <v>45</v>
      </c>
      <c r="C28" s="45" t="s">
        <v>128</v>
      </c>
      <c r="D28" s="46" t="s">
        <v>38</v>
      </c>
      <c r="E28" s="47">
        <v>2</v>
      </c>
      <c r="F28" s="45" t="s">
        <v>18</v>
      </c>
      <c r="G28" s="48">
        <f aca="true" t="shared" si="0" ref="G28:G40">H28*0.95</f>
        <v>172.19699999999997</v>
      </c>
      <c r="H28" s="48">
        <v>181.26</v>
      </c>
      <c r="I28" s="48">
        <f aca="true" t="shared" si="1" ref="I28:I40">E28*G28</f>
        <v>344.39399999999995</v>
      </c>
      <c r="J28" s="48">
        <f aca="true" t="shared" si="2" ref="J28:J40">I28*1.15</f>
        <v>396.0530999999999</v>
      </c>
    </row>
    <row r="29" spans="2:10" s="49" customFormat="1" ht="12.75">
      <c r="B29" s="45" t="s">
        <v>84</v>
      </c>
      <c r="C29" s="45" t="s">
        <v>130</v>
      </c>
      <c r="D29" s="46" t="s">
        <v>129</v>
      </c>
      <c r="E29" s="47">
        <v>2</v>
      </c>
      <c r="F29" s="45" t="s">
        <v>18</v>
      </c>
      <c r="G29" s="48">
        <f t="shared" si="0"/>
        <v>29.279</v>
      </c>
      <c r="H29" s="48">
        <v>30.82</v>
      </c>
      <c r="I29" s="48">
        <f t="shared" si="1"/>
        <v>58.558</v>
      </c>
      <c r="J29" s="48">
        <f t="shared" si="2"/>
        <v>67.34169999999999</v>
      </c>
    </row>
    <row r="30" spans="2:10" s="49" customFormat="1" ht="22.5">
      <c r="B30" s="45" t="s">
        <v>46</v>
      </c>
      <c r="C30" s="45" t="s">
        <v>182</v>
      </c>
      <c r="D30" s="46" t="s">
        <v>183</v>
      </c>
      <c r="E30" s="47">
        <v>2</v>
      </c>
      <c r="F30" s="45" t="s">
        <v>18</v>
      </c>
      <c r="G30" s="48">
        <f t="shared" si="0"/>
        <v>501.2674999999999</v>
      </c>
      <c r="H30" s="48">
        <v>527.65</v>
      </c>
      <c r="I30" s="48">
        <f t="shared" si="1"/>
        <v>1002.5349999999999</v>
      </c>
      <c r="J30" s="48">
        <f t="shared" si="2"/>
        <v>1152.9152499999998</v>
      </c>
    </row>
    <row r="31" spans="2:10" s="49" customFormat="1" ht="33.75">
      <c r="B31" s="45" t="s">
        <v>47</v>
      </c>
      <c r="C31" s="45" t="s">
        <v>131</v>
      </c>
      <c r="D31" s="46" t="s">
        <v>58</v>
      </c>
      <c r="E31" s="47">
        <v>6</v>
      </c>
      <c r="F31" s="45" t="s">
        <v>18</v>
      </c>
      <c r="G31" s="48">
        <f t="shared" si="0"/>
        <v>117.99</v>
      </c>
      <c r="H31" s="48">
        <v>124.2</v>
      </c>
      <c r="I31" s="48">
        <f t="shared" si="1"/>
        <v>707.9399999999999</v>
      </c>
      <c r="J31" s="48">
        <f t="shared" si="2"/>
        <v>814.1309999999999</v>
      </c>
    </row>
    <row r="32" spans="2:10" s="49" customFormat="1" ht="22.5">
      <c r="B32" s="45" t="s">
        <v>85</v>
      </c>
      <c r="C32" s="45" t="s">
        <v>184</v>
      </c>
      <c r="D32" s="46" t="s">
        <v>97</v>
      </c>
      <c r="E32" s="47">
        <v>1</v>
      </c>
      <c r="F32" s="45" t="s">
        <v>18</v>
      </c>
      <c r="G32" s="48">
        <f t="shared" si="0"/>
        <v>1758.1934999999999</v>
      </c>
      <c r="H32" s="48">
        <v>1850.73</v>
      </c>
      <c r="I32" s="48">
        <f t="shared" si="1"/>
        <v>1758.1934999999999</v>
      </c>
      <c r="J32" s="48">
        <f t="shared" si="2"/>
        <v>2021.9225249999997</v>
      </c>
    </row>
    <row r="33" spans="2:10" s="49" customFormat="1" ht="12.75">
      <c r="B33" s="45" t="s">
        <v>102</v>
      </c>
      <c r="C33" s="45" t="s">
        <v>132</v>
      </c>
      <c r="D33" s="46" t="s">
        <v>59</v>
      </c>
      <c r="E33" s="47">
        <v>4</v>
      </c>
      <c r="F33" s="45" t="s">
        <v>18</v>
      </c>
      <c r="G33" s="48">
        <f t="shared" si="0"/>
        <v>89.1195</v>
      </c>
      <c r="H33" s="48">
        <v>93.81</v>
      </c>
      <c r="I33" s="48">
        <f t="shared" si="1"/>
        <v>356.478</v>
      </c>
      <c r="J33" s="48">
        <f t="shared" si="2"/>
        <v>409.94969999999995</v>
      </c>
    </row>
    <row r="34" spans="2:10" s="49" customFormat="1" ht="12.75">
      <c r="B34" s="45" t="s">
        <v>103</v>
      </c>
      <c r="C34" s="45" t="s">
        <v>133</v>
      </c>
      <c r="D34" s="46" t="s">
        <v>41</v>
      </c>
      <c r="E34" s="47">
        <v>4</v>
      </c>
      <c r="F34" s="45" t="s">
        <v>18</v>
      </c>
      <c r="G34" s="48">
        <f t="shared" si="0"/>
        <v>57.009499999999996</v>
      </c>
      <c r="H34" s="48">
        <v>60.01</v>
      </c>
      <c r="I34" s="48">
        <f t="shared" si="1"/>
        <v>228.03799999999998</v>
      </c>
      <c r="J34" s="48">
        <f t="shared" si="2"/>
        <v>262.24369999999993</v>
      </c>
    </row>
    <row r="35" spans="2:10" s="49" customFormat="1" ht="33.75">
      <c r="B35" s="45" t="s">
        <v>104</v>
      </c>
      <c r="C35" s="45" t="s">
        <v>134</v>
      </c>
      <c r="D35" s="46" t="s">
        <v>32</v>
      </c>
      <c r="E35" s="47">
        <v>4</v>
      </c>
      <c r="F35" s="45" t="s">
        <v>18</v>
      </c>
      <c r="G35" s="48">
        <f t="shared" si="0"/>
        <v>314.28849999999994</v>
      </c>
      <c r="H35" s="48">
        <v>330.83</v>
      </c>
      <c r="I35" s="48">
        <f t="shared" si="1"/>
        <v>1257.1539999999998</v>
      </c>
      <c r="J35" s="48">
        <f t="shared" si="2"/>
        <v>1445.7270999999996</v>
      </c>
    </row>
    <row r="36" spans="2:10" s="49" customFormat="1" ht="22.5">
      <c r="B36" s="45" t="s">
        <v>105</v>
      </c>
      <c r="C36" s="45" t="s">
        <v>135</v>
      </c>
      <c r="D36" s="46" t="s">
        <v>34</v>
      </c>
      <c r="E36" s="47">
        <v>2</v>
      </c>
      <c r="F36" s="45" t="s">
        <v>18</v>
      </c>
      <c r="G36" s="48">
        <f t="shared" si="0"/>
        <v>58.2445</v>
      </c>
      <c r="H36" s="48">
        <v>61.31</v>
      </c>
      <c r="I36" s="48">
        <f t="shared" si="1"/>
        <v>116.489</v>
      </c>
      <c r="J36" s="48">
        <f t="shared" si="2"/>
        <v>133.96235</v>
      </c>
    </row>
    <row r="37" spans="2:10" s="49" customFormat="1" ht="22.5">
      <c r="B37" s="45" t="s">
        <v>106</v>
      </c>
      <c r="C37" s="45" t="s">
        <v>136</v>
      </c>
      <c r="D37" s="46" t="s">
        <v>98</v>
      </c>
      <c r="E37" s="47">
        <v>2</v>
      </c>
      <c r="F37" s="45" t="s">
        <v>18</v>
      </c>
      <c r="G37" s="48">
        <f t="shared" si="0"/>
        <v>186.35199999999998</v>
      </c>
      <c r="H37" s="48">
        <v>196.16</v>
      </c>
      <c r="I37" s="48">
        <f t="shared" si="1"/>
        <v>372.70399999999995</v>
      </c>
      <c r="J37" s="48">
        <f t="shared" si="2"/>
        <v>428.6095999999999</v>
      </c>
    </row>
    <row r="38" spans="2:10" s="49" customFormat="1" ht="12.75">
      <c r="B38" s="45" t="s">
        <v>107</v>
      </c>
      <c r="C38" s="45" t="s">
        <v>137</v>
      </c>
      <c r="D38" s="46" t="s">
        <v>42</v>
      </c>
      <c r="E38" s="47">
        <v>2</v>
      </c>
      <c r="F38" s="45" t="s">
        <v>18</v>
      </c>
      <c r="G38" s="48">
        <f t="shared" si="0"/>
        <v>35.7865</v>
      </c>
      <c r="H38" s="48">
        <v>37.67</v>
      </c>
      <c r="I38" s="48">
        <f t="shared" si="1"/>
        <v>71.573</v>
      </c>
      <c r="J38" s="48">
        <f t="shared" si="2"/>
        <v>82.30894999999998</v>
      </c>
    </row>
    <row r="39" spans="2:10" s="49" customFormat="1" ht="22.5">
      <c r="B39" s="45" t="s">
        <v>108</v>
      </c>
      <c r="C39" s="45" t="s">
        <v>138</v>
      </c>
      <c r="D39" s="46" t="s">
        <v>39</v>
      </c>
      <c r="E39" s="47">
        <v>1</v>
      </c>
      <c r="F39" s="45" t="s">
        <v>18</v>
      </c>
      <c r="G39" s="48">
        <f t="shared" si="0"/>
        <v>80.61699999999999</v>
      </c>
      <c r="H39" s="48">
        <v>84.86</v>
      </c>
      <c r="I39" s="48">
        <f t="shared" si="1"/>
        <v>80.61699999999999</v>
      </c>
      <c r="J39" s="48">
        <f t="shared" si="2"/>
        <v>92.70954999999998</v>
      </c>
    </row>
    <row r="40" spans="2:10" s="49" customFormat="1" ht="22.5">
      <c r="B40" s="45" t="s">
        <v>109</v>
      </c>
      <c r="C40" s="45" t="s">
        <v>139</v>
      </c>
      <c r="D40" s="46" t="s">
        <v>68</v>
      </c>
      <c r="E40" s="47">
        <v>1</v>
      </c>
      <c r="F40" s="45" t="s">
        <v>18</v>
      </c>
      <c r="G40" s="48">
        <f t="shared" si="0"/>
        <v>30.0865</v>
      </c>
      <c r="H40" s="48">
        <v>31.67</v>
      </c>
      <c r="I40" s="48">
        <f t="shared" si="1"/>
        <v>30.0865</v>
      </c>
      <c r="J40" s="48">
        <f t="shared" si="2"/>
        <v>34.599475</v>
      </c>
    </row>
    <row r="41" spans="2:10" s="49" customFormat="1" ht="12.75">
      <c r="B41" s="45"/>
      <c r="C41" s="50"/>
      <c r="D41" s="51" t="s">
        <v>6</v>
      </c>
      <c r="E41" s="47"/>
      <c r="F41" s="45"/>
      <c r="G41" s="48"/>
      <c r="H41" s="48"/>
      <c r="I41" s="48">
        <f>SUM(I28:I40)</f>
        <v>6384.759999999998</v>
      </c>
      <c r="J41" s="48">
        <f>SUM(J28:J40)</f>
        <v>7342.473999999998</v>
      </c>
    </row>
    <row r="42" spans="2:10" s="49" customFormat="1" ht="12.75">
      <c r="B42" s="50">
        <v>6</v>
      </c>
      <c r="C42" s="87" t="s">
        <v>11</v>
      </c>
      <c r="D42" s="88"/>
      <c r="E42" s="88"/>
      <c r="F42" s="88"/>
      <c r="G42" s="88"/>
      <c r="H42" s="88"/>
      <c r="I42" s="88"/>
      <c r="J42" s="89"/>
    </row>
    <row r="43" spans="2:10" s="49" customFormat="1" ht="22.5">
      <c r="B43" s="45" t="s">
        <v>48</v>
      </c>
      <c r="C43" s="45" t="s">
        <v>140</v>
      </c>
      <c r="D43" s="46" t="s">
        <v>69</v>
      </c>
      <c r="E43" s="47">
        <v>1</v>
      </c>
      <c r="F43" s="45" t="s">
        <v>18</v>
      </c>
      <c r="G43" s="48">
        <f aca="true" t="shared" si="3" ref="G43:G62">H43*0.95</f>
        <v>1109.1154999999999</v>
      </c>
      <c r="H43" s="48">
        <v>1167.49</v>
      </c>
      <c r="I43" s="48">
        <f>E43*G43</f>
        <v>1109.1154999999999</v>
      </c>
      <c r="J43" s="48">
        <f aca="true" t="shared" si="4" ref="J43:J62">I43*1.15</f>
        <v>1275.4828249999998</v>
      </c>
    </row>
    <row r="44" spans="2:10" s="49" customFormat="1" ht="22.5">
      <c r="B44" s="45" t="s">
        <v>49</v>
      </c>
      <c r="C44" s="45" t="s">
        <v>141</v>
      </c>
      <c r="D44" s="46" t="s">
        <v>35</v>
      </c>
      <c r="E44" s="47">
        <v>1</v>
      </c>
      <c r="F44" s="45" t="s">
        <v>18</v>
      </c>
      <c r="G44" s="48">
        <f t="shared" si="3"/>
        <v>221.939</v>
      </c>
      <c r="H44" s="48">
        <v>233.62</v>
      </c>
      <c r="I44" s="48">
        <f aca="true" t="shared" si="5" ref="I44:I62">E44*G44</f>
        <v>221.939</v>
      </c>
      <c r="J44" s="48">
        <f t="shared" si="4"/>
        <v>255.22984999999997</v>
      </c>
    </row>
    <row r="45" spans="2:10" s="49" customFormat="1" ht="22.5">
      <c r="B45" s="45" t="s">
        <v>50</v>
      </c>
      <c r="C45" s="45" t="s">
        <v>142</v>
      </c>
      <c r="D45" s="46" t="s">
        <v>24</v>
      </c>
      <c r="E45" s="47">
        <v>1</v>
      </c>
      <c r="F45" s="45" t="s">
        <v>18</v>
      </c>
      <c r="G45" s="48">
        <f t="shared" si="3"/>
        <v>89.86999999999999</v>
      </c>
      <c r="H45" s="48">
        <v>94.6</v>
      </c>
      <c r="I45" s="48">
        <f t="shared" si="5"/>
        <v>89.86999999999999</v>
      </c>
      <c r="J45" s="48">
        <f t="shared" si="4"/>
        <v>103.35049999999998</v>
      </c>
    </row>
    <row r="46" spans="2:10" s="49" customFormat="1" ht="33.75">
      <c r="B46" s="45" t="s">
        <v>51</v>
      </c>
      <c r="C46" s="45" t="s">
        <v>143</v>
      </c>
      <c r="D46" s="46" t="s">
        <v>60</v>
      </c>
      <c r="E46" s="47">
        <v>1</v>
      </c>
      <c r="F46" s="45" t="s">
        <v>18</v>
      </c>
      <c r="G46" s="48">
        <f t="shared" si="3"/>
        <v>339.853</v>
      </c>
      <c r="H46" s="48">
        <v>357.74</v>
      </c>
      <c r="I46" s="48">
        <f t="shared" si="5"/>
        <v>339.853</v>
      </c>
      <c r="J46" s="48">
        <f t="shared" si="4"/>
        <v>390.83095</v>
      </c>
    </row>
    <row r="47" spans="2:10" s="49" customFormat="1" ht="33.75">
      <c r="B47" s="45" t="s">
        <v>52</v>
      </c>
      <c r="C47" s="45" t="s">
        <v>145</v>
      </c>
      <c r="D47" s="46" t="s">
        <v>144</v>
      </c>
      <c r="E47" s="47">
        <v>420</v>
      </c>
      <c r="F47" s="45" t="s">
        <v>17</v>
      </c>
      <c r="G47" s="48">
        <f t="shared" si="3"/>
        <v>7.713999999999999</v>
      </c>
      <c r="H47" s="48">
        <v>8.12</v>
      </c>
      <c r="I47" s="48">
        <f t="shared" si="5"/>
        <v>3239.879999999999</v>
      </c>
      <c r="J47" s="48">
        <f t="shared" si="4"/>
        <v>3725.8619999999987</v>
      </c>
    </row>
    <row r="48" spans="2:10" s="49" customFormat="1" ht="22.5">
      <c r="B48" s="45" t="s">
        <v>86</v>
      </c>
      <c r="C48" s="45" t="s">
        <v>146</v>
      </c>
      <c r="D48" s="46" t="s">
        <v>25</v>
      </c>
      <c r="E48" s="47">
        <v>10</v>
      </c>
      <c r="F48" s="45" t="s">
        <v>18</v>
      </c>
      <c r="G48" s="48">
        <f t="shared" si="3"/>
        <v>80.02799999999999</v>
      </c>
      <c r="H48" s="48">
        <v>84.24</v>
      </c>
      <c r="I48" s="48">
        <f t="shared" si="5"/>
        <v>800.28</v>
      </c>
      <c r="J48" s="48">
        <f t="shared" si="4"/>
        <v>920.3219999999999</v>
      </c>
    </row>
    <row r="49" spans="2:10" s="49" customFormat="1" ht="22.5">
      <c r="B49" s="45" t="s">
        <v>87</v>
      </c>
      <c r="C49" s="45" t="s">
        <v>147</v>
      </c>
      <c r="D49" s="46" t="s">
        <v>26</v>
      </c>
      <c r="E49" s="47">
        <v>300</v>
      </c>
      <c r="F49" s="45" t="s">
        <v>17</v>
      </c>
      <c r="G49" s="48">
        <f t="shared" si="3"/>
        <v>2.2609999999999997</v>
      </c>
      <c r="H49" s="48">
        <v>2.38</v>
      </c>
      <c r="I49" s="48">
        <f t="shared" si="5"/>
        <v>678.3</v>
      </c>
      <c r="J49" s="48">
        <f t="shared" si="4"/>
        <v>780.0449999999998</v>
      </c>
    </row>
    <row r="50" spans="2:10" s="49" customFormat="1" ht="22.5">
      <c r="B50" s="45" t="s">
        <v>110</v>
      </c>
      <c r="C50" s="45" t="s">
        <v>148</v>
      </c>
      <c r="D50" s="46" t="s">
        <v>36</v>
      </c>
      <c r="E50" s="47">
        <v>12</v>
      </c>
      <c r="F50" s="45" t="s">
        <v>17</v>
      </c>
      <c r="G50" s="48">
        <f t="shared" si="3"/>
        <v>2.7265</v>
      </c>
      <c r="H50" s="48">
        <v>2.87</v>
      </c>
      <c r="I50" s="48">
        <f t="shared" si="5"/>
        <v>32.718</v>
      </c>
      <c r="J50" s="48">
        <f t="shared" si="4"/>
        <v>37.6257</v>
      </c>
    </row>
    <row r="51" spans="2:10" s="49" customFormat="1" ht="12.75">
      <c r="B51" s="45" t="s">
        <v>111</v>
      </c>
      <c r="C51" s="45" t="s">
        <v>149</v>
      </c>
      <c r="D51" s="46" t="s">
        <v>27</v>
      </c>
      <c r="E51" s="47">
        <v>10</v>
      </c>
      <c r="F51" s="45" t="s">
        <v>17</v>
      </c>
      <c r="G51" s="48">
        <f t="shared" si="3"/>
        <v>10.3265</v>
      </c>
      <c r="H51" s="48">
        <v>10.87</v>
      </c>
      <c r="I51" s="48">
        <f t="shared" si="5"/>
        <v>103.26499999999999</v>
      </c>
      <c r="J51" s="48">
        <f t="shared" si="4"/>
        <v>118.75474999999997</v>
      </c>
    </row>
    <row r="52" spans="2:10" s="49" customFormat="1" ht="12.75">
      <c r="B52" s="45" t="s">
        <v>112</v>
      </c>
      <c r="C52" s="45" t="s">
        <v>150</v>
      </c>
      <c r="D52" s="46" t="s">
        <v>28</v>
      </c>
      <c r="E52" s="47">
        <v>2</v>
      </c>
      <c r="F52" s="45" t="s">
        <v>37</v>
      </c>
      <c r="G52" s="48">
        <f t="shared" si="3"/>
        <v>15.760499999999999</v>
      </c>
      <c r="H52" s="48">
        <v>16.59</v>
      </c>
      <c r="I52" s="48">
        <f t="shared" si="5"/>
        <v>31.520999999999997</v>
      </c>
      <c r="J52" s="48">
        <f t="shared" si="4"/>
        <v>36.24914999999999</v>
      </c>
    </row>
    <row r="53" spans="2:10" s="49" customFormat="1" ht="12.75">
      <c r="B53" s="45" t="s">
        <v>113</v>
      </c>
      <c r="C53" s="45" t="s">
        <v>151</v>
      </c>
      <c r="D53" s="46" t="s">
        <v>29</v>
      </c>
      <c r="E53" s="47">
        <v>2</v>
      </c>
      <c r="F53" s="45" t="s">
        <v>37</v>
      </c>
      <c r="G53" s="48">
        <f t="shared" si="3"/>
        <v>22.325</v>
      </c>
      <c r="H53" s="48">
        <v>23.5</v>
      </c>
      <c r="I53" s="48">
        <f t="shared" si="5"/>
        <v>44.65</v>
      </c>
      <c r="J53" s="48">
        <f t="shared" si="4"/>
        <v>51.3475</v>
      </c>
    </row>
    <row r="54" spans="2:10" s="49" customFormat="1" ht="12.75">
      <c r="B54" s="45" t="s">
        <v>114</v>
      </c>
      <c r="C54" s="45" t="s">
        <v>152</v>
      </c>
      <c r="D54" s="46" t="s">
        <v>30</v>
      </c>
      <c r="E54" s="47">
        <v>2</v>
      </c>
      <c r="F54" s="45" t="s">
        <v>37</v>
      </c>
      <c r="G54" s="48">
        <f t="shared" si="3"/>
        <v>30.133999999999997</v>
      </c>
      <c r="H54" s="48">
        <v>31.72</v>
      </c>
      <c r="I54" s="48">
        <f t="shared" si="5"/>
        <v>60.267999999999994</v>
      </c>
      <c r="J54" s="48">
        <f t="shared" si="4"/>
        <v>69.30819999999999</v>
      </c>
    </row>
    <row r="55" spans="2:10" s="49" customFormat="1" ht="12.75">
      <c r="B55" s="45" t="s">
        <v>115</v>
      </c>
      <c r="C55" s="45" t="s">
        <v>153</v>
      </c>
      <c r="D55" s="46" t="s">
        <v>61</v>
      </c>
      <c r="E55" s="47">
        <v>15</v>
      </c>
      <c r="F55" s="45" t="s">
        <v>37</v>
      </c>
      <c r="G55" s="48">
        <f t="shared" si="3"/>
        <v>18.9145</v>
      </c>
      <c r="H55" s="48">
        <v>19.91</v>
      </c>
      <c r="I55" s="48">
        <f t="shared" si="5"/>
        <v>283.71750000000003</v>
      </c>
      <c r="J55" s="48">
        <f t="shared" si="4"/>
        <v>326.275125</v>
      </c>
    </row>
    <row r="56" spans="2:10" s="49" customFormat="1" ht="33.75">
      <c r="B56" s="45" t="s">
        <v>116</v>
      </c>
      <c r="C56" s="45" t="s">
        <v>154</v>
      </c>
      <c r="D56" s="46" t="s">
        <v>156</v>
      </c>
      <c r="E56" s="47">
        <v>13</v>
      </c>
      <c r="F56" s="45" t="s">
        <v>18</v>
      </c>
      <c r="G56" s="48">
        <f t="shared" si="3"/>
        <v>180.6995</v>
      </c>
      <c r="H56" s="48">
        <v>190.21</v>
      </c>
      <c r="I56" s="48">
        <f t="shared" si="5"/>
        <v>2349.0935</v>
      </c>
      <c r="J56" s="48">
        <f t="shared" si="4"/>
        <v>2701.457525</v>
      </c>
    </row>
    <row r="57" spans="2:10" s="49" customFormat="1" ht="45">
      <c r="B57" s="45" t="s">
        <v>117</v>
      </c>
      <c r="C57" s="45" t="s">
        <v>155</v>
      </c>
      <c r="D57" s="46" t="s">
        <v>62</v>
      </c>
      <c r="E57" s="47">
        <v>26</v>
      </c>
      <c r="F57" s="45" t="s">
        <v>18</v>
      </c>
      <c r="G57" s="48">
        <f t="shared" si="3"/>
        <v>23.8355</v>
      </c>
      <c r="H57" s="48">
        <v>25.09</v>
      </c>
      <c r="I57" s="48">
        <f t="shared" si="5"/>
        <v>619.723</v>
      </c>
      <c r="J57" s="48">
        <f t="shared" si="4"/>
        <v>712.6814499999999</v>
      </c>
    </row>
    <row r="58" spans="2:10" s="49" customFormat="1" ht="22.5">
      <c r="B58" s="45" t="s">
        <v>118</v>
      </c>
      <c r="C58" s="45" t="s">
        <v>157</v>
      </c>
      <c r="D58" s="46" t="s">
        <v>63</v>
      </c>
      <c r="E58" s="47">
        <v>26</v>
      </c>
      <c r="F58" s="45" t="s">
        <v>18</v>
      </c>
      <c r="G58" s="48">
        <f t="shared" si="3"/>
        <v>7.467</v>
      </c>
      <c r="H58" s="48">
        <v>7.86</v>
      </c>
      <c r="I58" s="48">
        <f t="shared" si="5"/>
        <v>194.142</v>
      </c>
      <c r="J58" s="48">
        <f t="shared" si="4"/>
        <v>223.2633</v>
      </c>
    </row>
    <row r="59" spans="2:10" s="49" customFormat="1" ht="22.5">
      <c r="B59" s="45" t="s">
        <v>119</v>
      </c>
      <c r="C59" s="45" t="s">
        <v>158</v>
      </c>
      <c r="D59" s="46" t="s">
        <v>71</v>
      </c>
      <c r="E59" s="47">
        <v>6</v>
      </c>
      <c r="F59" s="45" t="s">
        <v>18</v>
      </c>
      <c r="G59" s="48">
        <f t="shared" si="3"/>
        <v>10.563999999999998</v>
      </c>
      <c r="H59" s="48">
        <v>11.12</v>
      </c>
      <c r="I59" s="48">
        <f t="shared" si="5"/>
        <v>63.383999999999986</v>
      </c>
      <c r="J59" s="48">
        <f t="shared" si="4"/>
        <v>72.89159999999998</v>
      </c>
    </row>
    <row r="60" spans="2:10" s="49" customFormat="1" ht="45">
      <c r="B60" s="45" t="s">
        <v>120</v>
      </c>
      <c r="C60" s="45" t="s">
        <v>186</v>
      </c>
      <c r="D60" s="46" t="s">
        <v>185</v>
      </c>
      <c r="E60" s="47">
        <v>6</v>
      </c>
      <c r="F60" s="45" t="s">
        <v>18</v>
      </c>
      <c r="G60" s="48">
        <f t="shared" si="3"/>
        <v>24.0445</v>
      </c>
      <c r="H60" s="48">
        <v>25.31</v>
      </c>
      <c r="I60" s="48">
        <f t="shared" si="5"/>
        <v>144.267</v>
      </c>
      <c r="J60" s="48">
        <f t="shared" si="4"/>
        <v>165.90704999999997</v>
      </c>
    </row>
    <row r="61" spans="2:10" s="49" customFormat="1" ht="45" customHeight="1">
      <c r="B61" s="45" t="s">
        <v>121</v>
      </c>
      <c r="C61" s="45" t="s">
        <v>205</v>
      </c>
      <c r="D61" s="46" t="s">
        <v>206</v>
      </c>
      <c r="E61" s="47">
        <v>5</v>
      </c>
      <c r="F61" s="45" t="s">
        <v>18</v>
      </c>
      <c r="G61" s="48">
        <f t="shared" si="3"/>
        <v>148.0385</v>
      </c>
      <c r="H61" s="48">
        <v>155.83</v>
      </c>
      <c r="I61" s="48">
        <f t="shared" si="5"/>
        <v>740.1925</v>
      </c>
      <c r="J61" s="48">
        <f t="shared" si="4"/>
        <v>851.221375</v>
      </c>
    </row>
    <row r="62" spans="2:10" s="49" customFormat="1" ht="22.5">
      <c r="B62" s="45" t="s">
        <v>122</v>
      </c>
      <c r="C62" s="45" t="s">
        <v>159</v>
      </c>
      <c r="D62" s="46" t="s">
        <v>70</v>
      </c>
      <c r="E62" s="47">
        <v>1</v>
      </c>
      <c r="F62" s="45" t="s">
        <v>18</v>
      </c>
      <c r="G62" s="48">
        <f t="shared" si="3"/>
        <v>81.472</v>
      </c>
      <c r="H62" s="48">
        <v>85.76</v>
      </c>
      <c r="I62" s="48">
        <f t="shared" si="5"/>
        <v>81.472</v>
      </c>
      <c r="J62" s="48">
        <f t="shared" si="4"/>
        <v>93.69279999999999</v>
      </c>
    </row>
    <row r="63" spans="2:10" s="49" customFormat="1" ht="12.75" customHeight="1">
      <c r="B63" s="50"/>
      <c r="C63" s="50"/>
      <c r="D63" s="51" t="s">
        <v>6</v>
      </c>
      <c r="E63" s="47"/>
      <c r="F63" s="45"/>
      <c r="G63" s="48"/>
      <c r="H63" s="48"/>
      <c r="I63" s="48">
        <f>SUM(I43:I62)</f>
        <v>11227.650999999998</v>
      </c>
      <c r="J63" s="48">
        <f>SUM(J43:J62)</f>
        <v>12911.798649999999</v>
      </c>
    </row>
    <row r="64" spans="2:10" s="49" customFormat="1" ht="12.75">
      <c r="B64" s="50">
        <v>7</v>
      </c>
      <c r="C64" s="87" t="s">
        <v>73</v>
      </c>
      <c r="D64" s="88"/>
      <c r="E64" s="88"/>
      <c r="F64" s="88"/>
      <c r="G64" s="88"/>
      <c r="H64" s="88"/>
      <c r="I64" s="88"/>
      <c r="J64" s="89"/>
    </row>
    <row r="65" spans="2:10" s="49" customFormat="1" ht="22.5">
      <c r="B65" s="45" t="s">
        <v>53</v>
      </c>
      <c r="C65" s="45" t="s">
        <v>160</v>
      </c>
      <c r="D65" s="46" t="s">
        <v>64</v>
      </c>
      <c r="E65" s="47">
        <v>3.3</v>
      </c>
      <c r="F65" s="45" t="s">
        <v>17</v>
      </c>
      <c r="G65" s="48">
        <f>H65*0.95</f>
        <v>124.66849999999998</v>
      </c>
      <c r="H65" s="48">
        <v>131.23</v>
      </c>
      <c r="I65" s="48">
        <f>G65*E65</f>
        <v>411.40604999999994</v>
      </c>
      <c r="J65" s="48">
        <f>I65*1.15</f>
        <v>473.1169574999999</v>
      </c>
    </row>
    <row r="66" spans="2:10" s="49" customFormat="1" ht="12.75">
      <c r="B66" s="45" t="s">
        <v>200</v>
      </c>
      <c r="C66" s="45" t="s">
        <v>201</v>
      </c>
      <c r="D66" s="46" t="s">
        <v>202</v>
      </c>
      <c r="E66" s="47">
        <f>(3*1.2)+(2*2.1*2)</f>
        <v>12</v>
      </c>
      <c r="F66" s="45" t="s">
        <v>21</v>
      </c>
      <c r="G66" s="48">
        <f>H66*0.95</f>
        <v>269.059</v>
      </c>
      <c r="H66" s="48">
        <v>283.22</v>
      </c>
      <c r="I66" s="48">
        <f>G66*E66</f>
        <v>3228.7080000000005</v>
      </c>
      <c r="J66" s="48">
        <f>I66*1.15</f>
        <v>3713.0142000000005</v>
      </c>
    </row>
    <row r="67" spans="2:10" s="49" customFormat="1" ht="12.75">
      <c r="B67" s="45"/>
      <c r="C67" s="50"/>
      <c r="D67" s="51" t="s">
        <v>6</v>
      </c>
      <c r="E67" s="47"/>
      <c r="F67" s="45"/>
      <c r="G67" s="48"/>
      <c r="H67" s="48"/>
      <c r="I67" s="48">
        <f>SUM(I65:I66)</f>
        <v>3640.1140500000006</v>
      </c>
      <c r="J67" s="48">
        <f>SUM(J65:J66)</f>
        <v>4186.1311575</v>
      </c>
    </row>
    <row r="68" spans="2:10" s="49" customFormat="1" ht="12.75">
      <c r="B68" s="50">
        <v>8</v>
      </c>
      <c r="C68" s="87" t="s">
        <v>12</v>
      </c>
      <c r="D68" s="88"/>
      <c r="E68" s="88"/>
      <c r="F68" s="88"/>
      <c r="G68" s="88"/>
      <c r="H68" s="88"/>
      <c r="I68" s="88"/>
      <c r="J68" s="89"/>
    </row>
    <row r="69" spans="2:10" s="49" customFormat="1" ht="12.75">
      <c r="B69" s="45" t="s">
        <v>54</v>
      </c>
      <c r="C69" s="45" t="s">
        <v>198</v>
      </c>
      <c r="D69" s="46" t="s">
        <v>199</v>
      </c>
      <c r="E69" s="47">
        <f>E70</f>
        <v>190.2</v>
      </c>
      <c r="F69" s="45" t="s">
        <v>21</v>
      </c>
      <c r="G69" s="48">
        <f>H69*0.95</f>
        <v>9.594999999999999</v>
      </c>
      <c r="H69" s="48">
        <v>10.1</v>
      </c>
      <c r="I69" s="48">
        <f>G69*E69</f>
        <v>1824.9689999999996</v>
      </c>
      <c r="J69" s="48">
        <f>I69*1.15</f>
        <v>2098.7143499999993</v>
      </c>
    </row>
    <row r="70" spans="2:10" s="49" customFormat="1" ht="12.75">
      <c r="B70" s="45" t="s">
        <v>55</v>
      </c>
      <c r="C70" s="45" t="s">
        <v>163</v>
      </c>
      <c r="D70" s="46" t="s">
        <v>161</v>
      </c>
      <c r="E70" s="47">
        <f>(11.5+12.7+10.05+13.3)*4</f>
        <v>190.2</v>
      </c>
      <c r="F70" s="45" t="s">
        <v>21</v>
      </c>
      <c r="G70" s="48">
        <f>H70*0.95</f>
        <v>17.802999999999997</v>
      </c>
      <c r="H70" s="48">
        <v>18.74</v>
      </c>
      <c r="I70" s="48">
        <f>G70*E70</f>
        <v>3386.1305999999995</v>
      </c>
      <c r="J70" s="48">
        <f>I70*1.15</f>
        <v>3894.050189999999</v>
      </c>
    </row>
    <row r="71" spans="2:10" s="49" customFormat="1" ht="33.75">
      <c r="B71" s="45" t="s">
        <v>197</v>
      </c>
      <c r="C71" s="45" t="s">
        <v>162</v>
      </c>
      <c r="D71" s="46" t="s">
        <v>65</v>
      </c>
      <c r="E71" s="47">
        <v>2</v>
      </c>
      <c r="F71" s="45" t="s">
        <v>18</v>
      </c>
      <c r="G71" s="48">
        <f>H71*0.95</f>
        <v>16.9575</v>
      </c>
      <c r="H71" s="48">
        <v>17.85</v>
      </c>
      <c r="I71" s="48">
        <f>G71*E71</f>
        <v>33.915</v>
      </c>
      <c r="J71" s="48">
        <f>I71*1.15</f>
        <v>39.00225</v>
      </c>
    </row>
    <row r="72" spans="2:10" s="49" customFormat="1" ht="12.75">
      <c r="B72" s="50"/>
      <c r="C72" s="50"/>
      <c r="D72" s="51" t="s">
        <v>6</v>
      </c>
      <c r="E72" s="47"/>
      <c r="F72" s="45"/>
      <c r="G72" s="48"/>
      <c r="H72" s="48"/>
      <c r="I72" s="48">
        <f>SUM(I69:I71)</f>
        <v>5245.0145999999995</v>
      </c>
      <c r="J72" s="48">
        <f>SUM(J69:J71)</f>
        <v>6031.766789999998</v>
      </c>
    </row>
    <row r="73" spans="2:10" s="49" customFormat="1" ht="12.75">
      <c r="B73" s="53">
        <v>9</v>
      </c>
      <c r="C73" s="87" t="s">
        <v>13</v>
      </c>
      <c r="D73" s="88"/>
      <c r="E73" s="88"/>
      <c r="F73" s="88"/>
      <c r="G73" s="88"/>
      <c r="H73" s="88"/>
      <c r="I73" s="88"/>
      <c r="J73" s="89"/>
    </row>
    <row r="74" spans="2:10" s="49" customFormat="1" ht="22.5">
      <c r="B74" s="45" t="s">
        <v>88</v>
      </c>
      <c r="C74" s="45" t="s">
        <v>164</v>
      </c>
      <c r="D74" s="46" t="s">
        <v>22</v>
      </c>
      <c r="E74" s="47">
        <v>4</v>
      </c>
      <c r="F74" s="45" t="s">
        <v>18</v>
      </c>
      <c r="G74" s="48">
        <f aca="true" t="shared" si="6" ref="G74:G82">H74*0.95</f>
        <v>42.351</v>
      </c>
      <c r="H74" s="48">
        <v>44.58</v>
      </c>
      <c r="I74" s="48">
        <f aca="true" t="shared" si="7" ref="I74:I82">G74*E74</f>
        <v>169.404</v>
      </c>
      <c r="J74" s="48">
        <f aca="true" t="shared" si="8" ref="J74:J82">I74*1.15</f>
        <v>194.81459999999998</v>
      </c>
    </row>
    <row r="75" spans="2:10" s="49" customFormat="1" ht="12.75">
      <c r="B75" s="45" t="s">
        <v>89</v>
      </c>
      <c r="C75" s="45" t="s">
        <v>165</v>
      </c>
      <c r="D75" s="46" t="s">
        <v>23</v>
      </c>
      <c r="E75" s="47">
        <v>2</v>
      </c>
      <c r="F75" s="45" t="s">
        <v>18</v>
      </c>
      <c r="G75" s="48">
        <f t="shared" si="6"/>
        <v>35.8625</v>
      </c>
      <c r="H75" s="48">
        <v>37.75</v>
      </c>
      <c r="I75" s="48">
        <f t="shared" si="7"/>
        <v>71.725</v>
      </c>
      <c r="J75" s="48">
        <f t="shared" si="8"/>
        <v>82.48374999999999</v>
      </c>
    </row>
    <row r="76" spans="2:10" s="49" customFormat="1" ht="12.75">
      <c r="B76" s="45" t="s">
        <v>90</v>
      </c>
      <c r="C76" s="45" t="s">
        <v>166</v>
      </c>
      <c r="D76" s="46" t="s">
        <v>40</v>
      </c>
      <c r="E76" s="47">
        <v>2</v>
      </c>
      <c r="F76" s="45" t="s">
        <v>18</v>
      </c>
      <c r="G76" s="48">
        <f t="shared" si="6"/>
        <v>23.579</v>
      </c>
      <c r="H76" s="48">
        <v>24.82</v>
      </c>
      <c r="I76" s="48">
        <f t="shared" si="7"/>
        <v>47.158</v>
      </c>
      <c r="J76" s="48">
        <f t="shared" si="8"/>
        <v>54.2317</v>
      </c>
    </row>
    <row r="77" spans="2:10" s="49" customFormat="1" ht="22.5">
      <c r="B77" s="45" t="s">
        <v>91</v>
      </c>
      <c r="C77" s="45" t="s">
        <v>160</v>
      </c>
      <c r="D77" s="46" t="s">
        <v>64</v>
      </c>
      <c r="E77" s="47">
        <v>27.68</v>
      </c>
      <c r="F77" s="45" t="s">
        <v>17</v>
      </c>
      <c r="G77" s="48">
        <f t="shared" si="6"/>
        <v>124.66849999999998</v>
      </c>
      <c r="H77" s="48">
        <v>131.23</v>
      </c>
      <c r="I77" s="48">
        <f t="shared" si="7"/>
        <v>3450.8240799999994</v>
      </c>
      <c r="J77" s="48">
        <f>I77*1.15</f>
        <v>3968.447691999999</v>
      </c>
    </row>
    <row r="78" spans="2:10" s="49" customFormat="1" ht="33.75">
      <c r="B78" s="45" t="s">
        <v>92</v>
      </c>
      <c r="C78" s="45" t="s">
        <v>168</v>
      </c>
      <c r="D78" s="46" t="s">
        <v>167</v>
      </c>
      <c r="E78" s="47">
        <v>2</v>
      </c>
      <c r="F78" s="45" t="s">
        <v>18</v>
      </c>
      <c r="G78" s="48">
        <f t="shared" si="6"/>
        <v>127.25249999999998</v>
      </c>
      <c r="H78" s="48">
        <v>133.95</v>
      </c>
      <c r="I78" s="48">
        <f t="shared" si="7"/>
        <v>254.50499999999997</v>
      </c>
      <c r="J78" s="48">
        <f t="shared" si="8"/>
        <v>292.68074999999993</v>
      </c>
    </row>
    <row r="79" spans="2:10" s="49" customFormat="1" ht="22.5">
      <c r="B79" s="45" t="s">
        <v>93</v>
      </c>
      <c r="C79" s="45" t="s">
        <v>169</v>
      </c>
      <c r="D79" s="46" t="s">
        <v>74</v>
      </c>
      <c r="E79" s="47">
        <v>1</v>
      </c>
      <c r="F79" s="45" t="s">
        <v>18</v>
      </c>
      <c r="G79" s="48">
        <f t="shared" si="6"/>
        <v>152.779</v>
      </c>
      <c r="H79" s="48">
        <v>160.82</v>
      </c>
      <c r="I79" s="48">
        <f t="shared" si="7"/>
        <v>152.779</v>
      </c>
      <c r="J79" s="48">
        <f t="shared" si="8"/>
        <v>175.69584999999998</v>
      </c>
    </row>
    <row r="80" spans="2:10" s="49" customFormat="1" ht="22.5">
      <c r="B80" s="45" t="s">
        <v>94</v>
      </c>
      <c r="C80" s="45" t="s">
        <v>170</v>
      </c>
      <c r="D80" s="46" t="s">
        <v>75</v>
      </c>
      <c r="E80" s="47">
        <v>1</v>
      </c>
      <c r="F80" s="45" t="s">
        <v>18</v>
      </c>
      <c r="G80" s="48">
        <f t="shared" si="6"/>
        <v>105.0605</v>
      </c>
      <c r="H80" s="48">
        <v>110.59</v>
      </c>
      <c r="I80" s="48">
        <f t="shared" si="7"/>
        <v>105.0605</v>
      </c>
      <c r="J80" s="48">
        <f t="shared" si="8"/>
        <v>120.819575</v>
      </c>
    </row>
    <row r="81" spans="2:10" s="49" customFormat="1" ht="33.75">
      <c r="B81" s="45" t="s">
        <v>95</v>
      </c>
      <c r="C81" s="45" t="s">
        <v>171</v>
      </c>
      <c r="D81" s="46" t="s">
        <v>79</v>
      </c>
      <c r="E81" s="47">
        <v>2</v>
      </c>
      <c r="F81" s="45" t="s">
        <v>18</v>
      </c>
      <c r="G81" s="48">
        <f t="shared" si="6"/>
        <v>206.093</v>
      </c>
      <c r="H81" s="48">
        <v>216.94</v>
      </c>
      <c r="I81" s="48">
        <f t="shared" si="7"/>
        <v>412.186</v>
      </c>
      <c r="J81" s="48">
        <f t="shared" si="8"/>
        <v>474.0138999999999</v>
      </c>
    </row>
    <row r="82" spans="2:10" s="49" customFormat="1" ht="22.5">
      <c r="B82" s="45" t="s">
        <v>96</v>
      </c>
      <c r="C82" s="45" t="s">
        <v>172</v>
      </c>
      <c r="D82" s="46" t="s">
        <v>77</v>
      </c>
      <c r="E82" s="47">
        <v>5</v>
      </c>
      <c r="F82" s="45" t="s">
        <v>18</v>
      </c>
      <c r="G82" s="48">
        <f t="shared" si="6"/>
        <v>14.2785</v>
      </c>
      <c r="H82" s="48">
        <v>15.03</v>
      </c>
      <c r="I82" s="48">
        <f t="shared" si="7"/>
        <v>71.3925</v>
      </c>
      <c r="J82" s="48">
        <f t="shared" si="8"/>
        <v>82.10137499999999</v>
      </c>
    </row>
    <row r="83" spans="2:10" s="49" customFormat="1" ht="12.75">
      <c r="B83" s="50"/>
      <c r="C83" s="50"/>
      <c r="D83" s="51" t="s">
        <v>6</v>
      </c>
      <c r="E83" s="47"/>
      <c r="F83" s="45"/>
      <c r="G83" s="48"/>
      <c r="H83" s="48"/>
      <c r="I83" s="48">
        <f>SUM(I74:I82)</f>
        <v>4735.0340799999985</v>
      </c>
      <c r="J83" s="48">
        <f>SUM(J74:J82)</f>
        <v>5445.289191999999</v>
      </c>
    </row>
    <row r="84" spans="2:10" s="49" customFormat="1" ht="12.75">
      <c r="B84" s="50">
        <v>10</v>
      </c>
      <c r="C84" s="87" t="s">
        <v>20</v>
      </c>
      <c r="D84" s="88"/>
      <c r="E84" s="88"/>
      <c r="F84" s="88"/>
      <c r="G84" s="88"/>
      <c r="H84" s="88"/>
      <c r="I84" s="88"/>
      <c r="J84" s="89"/>
    </row>
    <row r="85" spans="2:10" s="49" customFormat="1" ht="12.75">
      <c r="B85" s="45" t="s">
        <v>56</v>
      </c>
      <c r="C85" s="45" t="s">
        <v>173</v>
      </c>
      <c r="D85" s="46" t="s">
        <v>31</v>
      </c>
      <c r="E85" s="47">
        <v>141.33</v>
      </c>
      <c r="F85" s="45" t="s">
        <v>21</v>
      </c>
      <c r="G85" s="48">
        <f>H85*0.95</f>
        <v>8.645</v>
      </c>
      <c r="H85" s="48">
        <v>9.1</v>
      </c>
      <c r="I85" s="48">
        <f>G85*E85</f>
        <v>1221.7978500000002</v>
      </c>
      <c r="J85" s="48">
        <f>I85*1.15</f>
        <v>1405.0675275</v>
      </c>
    </row>
    <row r="86" spans="2:10" s="49" customFormat="1" ht="12.75">
      <c r="B86" s="50"/>
      <c r="C86" s="50"/>
      <c r="D86" s="51" t="s">
        <v>6</v>
      </c>
      <c r="E86" s="47"/>
      <c r="F86" s="45"/>
      <c r="G86" s="48"/>
      <c r="H86" s="48"/>
      <c r="I86" s="48">
        <f>SUM(I85)</f>
        <v>1221.7978500000002</v>
      </c>
      <c r="J86" s="48">
        <f>SUM(J85)</f>
        <v>1405.0675275</v>
      </c>
    </row>
    <row r="87" spans="2:10" s="49" customFormat="1" ht="12.75">
      <c r="B87" s="45"/>
      <c r="C87" s="45"/>
      <c r="D87" s="54" t="s">
        <v>16</v>
      </c>
      <c r="E87" s="47"/>
      <c r="F87" s="45"/>
      <c r="G87" s="48"/>
      <c r="H87" s="48"/>
      <c r="I87" s="55">
        <f>I86+I83+I72+I67+I63+I41+I26+I23+I19+I16</f>
        <v>47342.91408</v>
      </c>
      <c r="J87" s="55">
        <f>J86+J83+J72+J67+J63+J41+J26+J23+J19+J16</f>
        <v>54444.351192</v>
      </c>
    </row>
    <row r="88" spans="2:9" ht="12.75">
      <c r="B88" s="42"/>
      <c r="D88" s="56"/>
      <c r="E88" s="57"/>
      <c r="F88" s="42"/>
      <c r="G88" s="58"/>
      <c r="H88" s="58"/>
      <c r="I88" s="58"/>
    </row>
    <row r="89" spans="2:10" ht="12.75">
      <c r="B89" s="80" t="s">
        <v>209</v>
      </c>
      <c r="C89" s="80"/>
      <c r="D89" s="80"/>
      <c r="E89" s="80"/>
      <c r="F89" s="80"/>
      <c r="G89" s="80"/>
      <c r="H89" s="80"/>
      <c r="I89" s="80"/>
      <c r="J89" s="80"/>
    </row>
    <row r="90" spans="2:9" ht="12.75">
      <c r="B90" s="42"/>
      <c r="D90" s="56"/>
      <c r="E90" s="57"/>
      <c r="F90" s="42"/>
      <c r="G90" s="58"/>
      <c r="H90" s="58"/>
      <c r="I90" s="58"/>
    </row>
    <row r="91" spans="2:10" ht="12.75">
      <c r="B91" s="42"/>
      <c r="D91" s="59"/>
      <c r="E91" s="60"/>
      <c r="F91" s="61"/>
      <c r="G91" s="62"/>
      <c r="H91" s="62"/>
      <c r="I91" s="63"/>
      <c r="J91" s="64"/>
    </row>
    <row r="92" spans="2:10" ht="12.75">
      <c r="B92" s="42"/>
      <c r="D92" s="65"/>
      <c r="E92" s="66"/>
      <c r="F92" s="67"/>
      <c r="G92" s="68"/>
      <c r="H92" s="68"/>
      <c r="I92" s="59"/>
      <c r="J92" s="67" t="s">
        <v>99</v>
      </c>
    </row>
    <row r="93" spans="2:10" ht="12.75">
      <c r="B93" s="42"/>
      <c r="D93" s="69"/>
      <c r="E93" s="70"/>
      <c r="F93" s="71"/>
      <c r="G93" s="68"/>
      <c r="H93" s="68"/>
      <c r="I93" s="59"/>
      <c r="J93" s="72" t="s">
        <v>101</v>
      </c>
    </row>
    <row r="94" spans="2:10" ht="12.75">
      <c r="B94" s="42"/>
      <c r="D94" s="69"/>
      <c r="E94" s="70"/>
      <c r="F94" s="71"/>
      <c r="G94" s="72"/>
      <c r="H94" s="72"/>
      <c r="I94" s="56"/>
      <c r="J94" s="71" t="s">
        <v>207</v>
      </c>
    </row>
    <row r="95" spans="2:9" ht="12.75">
      <c r="B95" s="42"/>
      <c r="D95" s="56"/>
      <c r="E95" s="57"/>
      <c r="F95" s="42"/>
      <c r="G95" s="56"/>
      <c r="H95" s="56"/>
      <c r="I95" s="56"/>
    </row>
    <row r="96" spans="2:9" ht="12.75">
      <c r="B96" s="42"/>
      <c r="D96" s="56"/>
      <c r="E96" s="57"/>
      <c r="F96" s="42"/>
      <c r="G96" s="56"/>
      <c r="H96" s="56"/>
      <c r="I96" s="56"/>
    </row>
    <row r="97" spans="2:9" ht="12.75">
      <c r="B97" s="42"/>
      <c r="D97" s="56"/>
      <c r="E97" s="57"/>
      <c r="F97" s="42"/>
      <c r="G97" s="56"/>
      <c r="H97" s="56"/>
      <c r="I97" s="56"/>
    </row>
    <row r="98" spans="2:9" ht="12.75">
      <c r="B98" s="42"/>
      <c r="D98" s="56"/>
      <c r="E98" s="57"/>
      <c r="F98" s="42"/>
      <c r="G98" s="56"/>
      <c r="H98" s="56"/>
      <c r="I98" s="58"/>
    </row>
    <row r="99" spans="2:9" ht="12.75">
      <c r="B99" s="42"/>
      <c r="D99" s="56"/>
      <c r="E99" s="57"/>
      <c r="F99" s="42"/>
      <c r="G99" s="56"/>
      <c r="H99" s="56"/>
      <c r="I99" s="56"/>
    </row>
    <row r="100" spans="2:10" ht="12.75">
      <c r="B100" s="42"/>
      <c r="D100" s="56"/>
      <c r="E100" s="57"/>
      <c r="F100" s="42"/>
      <c r="G100" s="56"/>
      <c r="H100" s="56"/>
      <c r="I100" s="73"/>
      <c r="J100" s="74"/>
    </row>
    <row r="101" spans="2:10" ht="12.75">
      <c r="B101" s="42"/>
      <c r="D101" s="56"/>
      <c r="E101" s="57"/>
      <c r="F101" s="42"/>
      <c r="G101" s="56"/>
      <c r="H101" s="56"/>
      <c r="I101" s="58"/>
      <c r="J101" s="74"/>
    </row>
    <row r="102" spans="2:9" ht="12.75">
      <c r="B102" s="42"/>
      <c r="D102" s="56"/>
      <c r="E102" s="57"/>
      <c r="F102" s="42"/>
      <c r="G102" s="56"/>
      <c r="H102" s="56"/>
      <c r="I102" s="56"/>
    </row>
    <row r="103" spans="2:9" ht="12.75">
      <c r="B103" s="42"/>
      <c r="D103" s="56"/>
      <c r="E103" s="57"/>
      <c r="F103" s="42"/>
      <c r="G103" s="56"/>
      <c r="H103" s="56"/>
      <c r="I103" s="56"/>
    </row>
    <row r="104" spans="2:9" ht="12.75">
      <c r="B104" s="42"/>
      <c r="D104" s="56"/>
      <c r="E104" s="57"/>
      <c r="F104" s="42"/>
      <c r="G104" s="56"/>
      <c r="H104" s="56"/>
      <c r="I104" s="56"/>
    </row>
    <row r="105" spans="2:9" ht="12.75">
      <c r="B105" s="42"/>
      <c r="D105" s="56"/>
      <c r="E105" s="57"/>
      <c r="F105" s="42"/>
      <c r="G105" s="56"/>
      <c r="H105" s="56"/>
      <c r="I105" s="56"/>
    </row>
    <row r="106" spans="2:9" ht="12.75">
      <c r="B106" s="42"/>
      <c r="D106" s="56"/>
      <c r="E106" s="57"/>
      <c r="F106" s="42"/>
      <c r="G106" s="56"/>
      <c r="H106" s="56"/>
      <c r="I106" s="56"/>
    </row>
    <row r="107" spans="2:9" ht="12.75">
      <c r="B107" s="42"/>
      <c r="D107" s="56"/>
      <c r="E107" s="57"/>
      <c r="F107" s="42"/>
      <c r="G107" s="56"/>
      <c r="H107" s="56"/>
      <c r="I107" s="56"/>
    </row>
    <row r="108" spans="2:9" ht="12.75">
      <c r="B108" s="42"/>
      <c r="D108" s="56"/>
      <c r="E108" s="57"/>
      <c r="F108" s="42"/>
      <c r="G108" s="56"/>
      <c r="H108" s="56"/>
      <c r="I108" s="56"/>
    </row>
    <row r="109" spans="2:9" ht="12.75">
      <c r="B109" s="42"/>
      <c r="D109" s="56"/>
      <c r="E109" s="57"/>
      <c r="F109" s="42"/>
      <c r="G109" s="56"/>
      <c r="H109" s="56"/>
      <c r="I109" s="56"/>
    </row>
    <row r="110" spans="2:9" ht="12.75">
      <c r="B110" s="42"/>
      <c r="D110" s="56"/>
      <c r="E110" s="57"/>
      <c r="F110" s="42"/>
      <c r="G110" s="56"/>
      <c r="H110" s="56"/>
      <c r="I110" s="56"/>
    </row>
    <row r="111" spans="2:9" ht="12.75">
      <c r="B111" s="42"/>
      <c r="D111" s="56"/>
      <c r="E111" s="57"/>
      <c r="F111" s="42"/>
      <c r="G111" s="56"/>
      <c r="H111" s="56"/>
      <c r="I111" s="56"/>
    </row>
    <row r="112" spans="2:9" ht="12.75">
      <c r="B112" s="42"/>
      <c r="D112" s="56"/>
      <c r="E112" s="57"/>
      <c r="F112" s="42"/>
      <c r="G112" s="56"/>
      <c r="H112" s="56"/>
      <c r="I112" s="56"/>
    </row>
    <row r="113" spans="2:9" ht="12.75">
      <c r="B113" s="42"/>
      <c r="D113" s="56"/>
      <c r="E113" s="57"/>
      <c r="F113" s="42"/>
      <c r="G113" s="56"/>
      <c r="H113" s="56"/>
      <c r="I113" s="56"/>
    </row>
    <row r="114" spans="2:9" ht="12.75">
      <c r="B114" s="42"/>
      <c r="D114" s="56"/>
      <c r="E114" s="57"/>
      <c r="F114" s="42"/>
      <c r="G114" s="56"/>
      <c r="H114" s="56"/>
      <c r="I114" s="56"/>
    </row>
    <row r="115" spans="2:9" ht="12.75">
      <c r="B115" s="42"/>
      <c r="D115" s="56"/>
      <c r="E115" s="57"/>
      <c r="F115" s="42"/>
      <c r="G115" s="56"/>
      <c r="H115" s="56"/>
      <c r="I115" s="56"/>
    </row>
    <row r="116" spans="2:9" ht="12.75">
      <c r="B116" s="42"/>
      <c r="D116" s="56"/>
      <c r="E116" s="57"/>
      <c r="F116" s="42"/>
      <c r="G116" s="56"/>
      <c r="H116" s="56"/>
      <c r="I116" s="56"/>
    </row>
    <row r="117" spans="2:9" ht="12.75">
      <c r="B117" s="42"/>
      <c r="D117" s="56"/>
      <c r="E117" s="57"/>
      <c r="F117" s="42"/>
      <c r="G117" s="56"/>
      <c r="H117" s="56"/>
      <c r="I117" s="56"/>
    </row>
    <row r="118" spans="2:9" ht="12.75">
      <c r="B118" s="42"/>
      <c r="D118" s="56"/>
      <c r="E118" s="57"/>
      <c r="F118" s="42"/>
      <c r="G118" s="56"/>
      <c r="H118" s="56"/>
      <c r="I118" s="56"/>
    </row>
    <row r="119" spans="2:9" ht="12.75">
      <c r="B119" s="42"/>
      <c r="D119" s="56"/>
      <c r="E119" s="57"/>
      <c r="F119" s="42"/>
      <c r="G119" s="56"/>
      <c r="H119" s="56"/>
      <c r="I119" s="56"/>
    </row>
    <row r="120" spans="2:9" ht="12.75">
      <c r="B120" s="42"/>
      <c r="D120" s="56"/>
      <c r="E120" s="57"/>
      <c r="F120" s="42"/>
      <c r="G120" s="56"/>
      <c r="H120" s="56"/>
      <c r="I120" s="56"/>
    </row>
    <row r="121" spans="2:9" ht="12.75">
      <c r="B121" s="42"/>
      <c r="D121" s="56"/>
      <c r="E121" s="57"/>
      <c r="F121" s="42"/>
      <c r="G121" s="56"/>
      <c r="H121" s="56"/>
      <c r="I121" s="56"/>
    </row>
    <row r="122" spans="2:9" ht="12.75">
      <c r="B122" s="42"/>
      <c r="D122" s="56"/>
      <c r="E122" s="57"/>
      <c r="F122" s="42"/>
      <c r="G122" s="56"/>
      <c r="H122" s="56"/>
      <c r="I122" s="56"/>
    </row>
    <row r="123" spans="2:9" ht="12.75">
      <c r="B123" s="42"/>
      <c r="D123" s="56"/>
      <c r="E123" s="57"/>
      <c r="F123" s="42"/>
      <c r="G123" s="56"/>
      <c r="H123" s="56"/>
      <c r="I123" s="56"/>
    </row>
    <row r="124" spans="2:9" ht="12.75">
      <c r="B124" s="42"/>
      <c r="D124" s="56"/>
      <c r="E124" s="57"/>
      <c r="F124" s="42"/>
      <c r="G124" s="56"/>
      <c r="H124" s="56"/>
      <c r="I124" s="56"/>
    </row>
    <row r="125" spans="2:9" ht="12.75">
      <c r="B125" s="42"/>
      <c r="D125" s="56"/>
      <c r="E125" s="57"/>
      <c r="F125" s="42"/>
      <c r="G125" s="56"/>
      <c r="H125" s="56"/>
      <c r="I125" s="56"/>
    </row>
    <row r="126" spans="2:9" ht="12.75">
      <c r="B126" s="42"/>
      <c r="D126" s="56"/>
      <c r="E126" s="57"/>
      <c r="F126" s="42"/>
      <c r="G126" s="56"/>
      <c r="H126" s="56"/>
      <c r="I126" s="56"/>
    </row>
    <row r="127" spans="2:9" ht="12.75">
      <c r="B127" s="42"/>
      <c r="D127" s="56"/>
      <c r="E127" s="57"/>
      <c r="F127" s="42"/>
      <c r="G127" s="56"/>
      <c r="H127" s="56"/>
      <c r="I127" s="56"/>
    </row>
    <row r="128" spans="2:9" ht="12.75">
      <c r="B128" s="42"/>
      <c r="D128" s="56"/>
      <c r="E128" s="57"/>
      <c r="F128" s="42"/>
      <c r="G128" s="56"/>
      <c r="H128" s="56"/>
      <c r="I128" s="56"/>
    </row>
    <row r="129" spans="2:9" ht="12.75">
      <c r="B129" s="42"/>
      <c r="D129" s="56"/>
      <c r="E129" s="57"/>
      <c r="F129" s="42"/>
      <c r="G129" s="56"/>
      <c r="H129" s="56"/>
      <c r="I129" s="56"/>
    </row>
    <row r="130" spans="2:9" ht="12.75">
      <c r="B130" s="42"/>
      <c r="D130" s="56"/>
      <c r="E130" s="57"/>
      <c r="F130" s="42"/>
      <c r="G130" s="56"/>
      <c r="H130" s="56"/>
      <c r="I130" s="56"/>
    </row>
    <row r="131" spans="2:9" ht="12.75">
      <c r="B131" s="42"/>
      <c r="D131" s="56"/>
      <c r="E131" s="57"/>
      <c r="F131" s="42"/>
      <c r="G131" s="56"/>
      <c r="H131" s="56"/>
      <c r="I131" s="56"/>
    </row>
    <row r="132" spans="2:9" ht="12.75">
      <c r="B132" s="42"/>
      <c r="D132" s="56"/>
      <c r="E132" s="57"/>
      <c r="F132" s="42"/>
      <c r="G132" s="56"/>
      <c r="H132" s="56"/>
      <c r="I132" s="56"/>
    </row>
    <row r="133" spans="2:9" ht="12.75">
      <c r="B133" s="42"/>
      <c r="D133" s="56"/>
      <c r="E133" s="57"/>
      <c r="F133" s="42"/>
      <c r="G133" s="56"/>
      <c r="H133" s="56"/>
      <c r="I133" s="56"/>
    </row>
    <row r="134" spans="2:9" ht="12.75">
      <c r="B134" s="42"/>
      <c r="D134" s="56"/>
      <c r="E134" s="57"/>
      <c r="F134" s="42"/>
      <c r="G134" s="56"/>
      <c r="H134" s="56"/>
      <c r="I134" s="56"/>
    </row>
    <row r="135" spans="2:9" ht="12.75">
      <c r="B135" s="42"/>
      <c r="D135" s="56"/>
      <c r="E135" s="57"/>
      <c r="F135" s="42"/>
      <c r="G135" s="56"/>
      <c r="H135" s="56"/>
      <c r="I135" s="56"/>
    </row>
    <row r="136" spans="2:9" ht="12.75">
      <c r="B136" s="42"/>
      <c r="D136" s="56"/>
      <c r="E136" s="57"/>
      <c r="F136" s="42"/>
      <c r="G136" s="56"/>
      <c r="H136" s="56"/>
      <c r="I136" s="56"/>
    </row>
    <row r="137" spans="2:9" ht="12.75">
      <c r="B137" s="42"/>
      <c r="D137" s="56"/>
      <c r="E137" s="57"/>
      <c r="F137" s="42"/>
      <c r="G137" s="56"/>
      <c r="H137" s="56"/>
      <c r="I137" s="56"/>
    </row>
    <row r="138" spans="2:9" ht="12.75">
      <c r="B138" s="42"/>
      <c r="D138" s="56"/>
      <c r="E138" s="57"/>
      <c r="F138" s="42"/>
      <c r="G138" s="56"/>
      <c r="H138" s="56"/>
      <c r="I138" s="56"/>
    </row>
    <row r="139" spans="2:9" ht="12.75">
      <c r="B139" s="42"/>
      <c r="D139" s="56"/>
      <c r="E139" s="57"/>
      <c r="F139" s="42"/>
      <c r="G139" s="56"/>
      <c r="H139" s="56"/>
      <c r="I139" s="56"/>
    </row>
    <row r="140" spans="2:9" ht="12.75">
      <c r="B140" s="42"/>
      <c r="D140" s="56"/>
      <c r="E140" s="57"/>
      <c r="F140" s="42"/>
      <c r="G140" s="56"/>
      <c r="H140" s="56"/>
      <c r="I140" s="56"/>
    </row>
    <row r="141" spans="2:9" ht="12.75">
      <c r="B141" s="42"/>
      <c r="D141" s="56"/>
      <c r="E141" s="57"/>
      <c r="F141" s="42"/>
      <c r="G141" s="56"/>
      <c r="H141" s="56"/>
      <c r="I141" s="56"/>
    </row>
    <row r="142" spans="2:9" ht="12.75">
      <c r="B142" s="42"/>
      <c r="D142" s="56"/>
      <c r="E142" s="57"/>
      <c r="F142" s="42"/>
      <c r="G142" s="56"/>
      <c r="H142" s="56"/>
      <c r="I142" s="56"/>
    </row>
    <row r="143" spans="2:9" ht="12.75">
      <c r="B143" s="42"/>
      <c r="D143" s="56"/>
      <c r="E143" s="57"/>
      <c r="F143" s="42"/>
      <c r="G143" s="56"/>
      <c r="H143" s="56"/>
      <c r="I143" s="56"/>
    </row>
    <row r="144" spans="2:9" ht="12.75">
      <c r="B144" s="42"/>
      <c r="D144" s="56"/>
      <c r="E144" s="57"/>
      <c r="F144" s="42"/>
      <c r="G144" s="56"/>
      <c r="H144" s="56"/>
      <c r="I144" s="56"/>
    </row>
    <row r="145" spans="2:9" ht="12.75">
      <c r="B145" s="42"/>
      <c r="D145" s="56"/>
      <c r="E145" s="57"/>
      <c r="F145" s="42"/>
      <c r="G145" s="56"/>
      <c r="H145" s="56"/>
      <c r="I145" s="56"/>
    </row>
    <row r="146" spans="2:9" ht="12.75">
      <c r="B146" s="42"/>
      <c r="D146" s="56"/>
      <c r="E146" s="57"/>
      <c r="F146" s="42"/>
      <c r="G146" s="56"/>
      <c r="H146" s="56"/>
      <c r="I146" s="56"/>
    </row>
    <row r="147" spans="2:9" ht="12.75">
      <c r="B147" s="42"/>
      <c r="D147" s="56"/>
      <c r="E147" s="57"/>
      <c r="F147" s="42"/>
      <c r="G147" s="56"/>
      <c r="H147" s="56"/>
      <c r="I147" s="56"/>
    </row>
    <row r="148" spans="2:9" ht="12.75">
      <c r="B148" s="42"/>
      <c r="D148" s="56"/>
      <c r="E148" s="57"/>
      <c r="F148" s="42"/>
      <c r="G148" s="56"/>
      <c r="H148" s="56"/>
      <c r="I148" s="56"/>
    </row>
    <row r="149" spans="2:9" ht="12.75">
      <c r="B149" s="42"/>
      <c r="D149" s="56"/>
      <c r="E149" s="57"/>
      <c r="F149" s="42"/>
      <c r="G149" s="56"/>
      <c r="H149" s="56"/>
      <c r="I149" s="56"/>
    </row>
    <row r="150" spans="2:9" ht="12.75">
      <c r="B150" s="42"/>
      <c r="D150" s="56"/>
      <c r="E150" s="57"/>
      <c r="F150" s="42"/>
      <c r="G150" s="56"/>
      <c r="H150" s="56"/>
      <c r="I150" s="56"/>
    </row>
    <row r="151" spans="2:9" ht="12.75">
      <c r="B151" s="42"/>
      <c r="D151" s="56"/>
      <c r="E151" s="57"/>
      <c r="F151" s="42"/>
      <c r="G151" s="56"/>
      <c r="H151" s="56"/>
      <c r="I151" s="56"/>
    </row>
    <row r="152" spans="2:9" ht="12.75">
      <c r="B152" s="42"/>
      <c r="D152" s="56"/>
      <c r="E152" s="57"/>
      <c r="F152" s="42"/>
      <c r="G152" s="56"/>
      <c r="H152" s="56"/>
      <c r="I152" s="56"/>
    </row>
    <row r="153" spans="2:9" ht="12.75">
      <c r="B153" s="42"/>
      <c r="D153" s="56"/>
      <c r="E153" s="57"/>
      <c r="F153" s="42"/>
      <c r="G153" s="56"/>
      <c r="H153" s="56"/>
      <c r="I153" s="56"/>
    </row>
    <row r="154" spans="2:9" ht="12.75">
      <c r="B154" s="42"/>
      <c r="D154" s="56"/>
      <c r="E154" s="57"/>
      <c r="F154" s="42"/>
      <c r="G154" s="56"/>
      <c r="H154" s="56"/>
      <c r="I154" s="56"/>
    </row>
    <row r="155" spans="2:9" ht="12.75">
      <c r="B155" s="42"/>
      <c r="D155" s="56"/>
      <c r="E155" s="57"/>
      <c r="F155" s="42"/>
      <c r="G155" s="56"/>
      <c r="H155" s="56"/>
      <c r="I155" s="56"/>
    </row>
    <row r="156" spans="2:9" ht="12.75">
      <c r="B156" s="42"/>
      <c r="D156" s="56"/>
      <c r="E156" s="57"/>
      <c r="F156" s="42"/>
      <c r="G156" s="56"/>
      <c r="H156" s="56"/>
      <c r="I156" s="56"/>
    </row>
    <row r="157" spans="2:9" ht="12.75">
      <c r="B157" s="42"/>
      <c r="D157" s="56"/>
      <c r="E157" s="57"/>
      <c r="F157" s="42"/>
      <c r="G157" s="56"/>
      <c r="H157" s="56"/>
      <c r="I157" s="56"/>
    </row>
    <row r="158" spans="2:9" ht="12.75">
      <c r="B158" s="42"/>
      <c r="D158" s="56"/>
      <c r="E158" s="57"/>
      <c r="F158" s="42"/>
      <c r="G158" s="56"/>
      <c r="H158" s="56"/>
      <c r="I158" s="56"/>
    </row>
    <row r="159" spans="2:9" ht="12.75">
      <c r="B159" s="42"/>
      <c r="D159" s="56"/>
      <c r="E159" s="57"/>
      <c r="F159" s="42"/>
      <c r="G159" s="56"/>
      <c r="H159" s="56"/>
      <c r="I159" s="56"/>
    </row>
    <row r="160" spans="2:9" ht="12.75">
      <c r="B160" s="42"/>
      <c r="D160" s="56"/>
      <c r="E160" s="57"/>
      <c r="F160" s="42"/>
      <c r="G160" s="56"/>
      <c r="H160" s="56"/>
      <c r="I160" s="56"/>
    </row>
    <row r="161" spans="2:9" ht="12.75">
      <c r="B161" s="42"/>
      <c r="D161" s="56"/>
      <c r="E161" s="57"/>
      <c r="F161" s="42"/>
      <c r="G161" s="56"/>
      <c r="H161" s="56"/>
      <c r="I161" s="56"/>
    </row>
    <row r="162" spans="2:9" ht="12.75">
      <c r="B162" s="42"/>
      <c r="D162" s="56"/>
      <c r="E162" s="57"/>
      <c r="F162" s="42"/>
      <c r="G162" s="56"/>
      <c r="H162" s="56"/>
      <c r="I162" s="56"/>
    </row>
    <row r="163" spans="2:9" ht="12.75">
      <c r="B163" s="42"/>
      <c r="D163" s="56"/>
      <c r="E163" s="57"/>
      <c r="F163" s="42"/>
      <c r="G163" s="56"/>
      <c r="H163" s="56"/>
      <c r="I163" s="56"/>
    </row>
    <row r="164" spans="2:9" ht="12.75">
      <c r="B164" s="42"/>
      <c r="D164" s="56"/>
      <c r="E164" s="57"/>
      <c r="F164" s="42"/>
      <c r="G164" s="56"/>
      <c r="H164" s="56"/>
      <c r="I164" s="56"/>
    </row>
    <row r="165" spans="2:9" ht="12.75">
      <c r="B165" s="42"/>
      <c r="D165" s="56"/>
      <c r="E165" s="57"/>
      <c r="F165" s="42"/>
      <c r="G165" s="56"/>
      <c r="H165" s="56"/>
      <c r="I165" s="56"/>
    </row>
    <row r="166" spans="2:9" ht="12.75">
      <c r="B166" s="42"/>
      <c r="D166" s="56"/>
      <c r="E166" s="57"/>
      <c r="F166" s="42"/>
      <c r="G166" s="56"/>
      <c r="H166" s="56"/>
      <c r="I166" s="56"/>
    </row>
    <row r="167" spans="2:9" ht="12.75">
      <c r="B167" s="42"/>
      <c r="D167" s="56"/>
      <c r="E167" s="57"/>
      <c r="F167" s="42"/>
      <c r="G167" s="56"/>
      <c r="H167" s="56"/>
      <c r="I167" s="56"/>
    </row>
  </sheetData>
  <sheetProtection/>
  <mergeCells count="20">
    <mergeCell ref="B7:J7"/>
    <mergeCell ref="B10:J10"/>
    <mergeCell ref="C73:J73"/>
    <mergeCell ref="C84:J84"/>
    <mergeCell ref="B2:J2"/>
    <mergeCell ref="B3:J3"/>
    <mergeCell ref="B4:J4"/>
    <mergeCell ref="B5:J5"/>
    <mergeCell ref="B6:D6"/>
    <mergeCell ref="E6:J6"/>
    <mergeCell ref="B89:J89"/>
    <mergeCell ref="C13:J13"/>
    <mergeCell ref="B16:H16"/>
    <mergeCell ref="C17:J17"/>
    <mergeCell ref="C20:J20"/>
    <mergeCell ref="C24:J24"/>
    <mergeCell ref="C27:J27"/>
    <mergeCell ref="C42:J42"/>
    <mergeCell ref="C64:J64"/>
    <mergeCell ref="C68:J68"/>
  </mergeCells>
  <printOptions horizontalCentered="1"/>
  <pageMargins left="0" right="0" top="0" bottom="0" header="0" footer="0"/>
  <pageSetup horizontalDpi="600" verticalDpi="600" orientation="landscape" paperSize="9" scale="95" r:id="rId3"/>
  <legacyDrawing r:id="rId2"/>
  <oleObjects>
    <oleObject progId="PBrush" shapeId="45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zoomScale="130" zoomScaleNormal="130" zoomScalePageLayoutView="0" workbookViewId="0" topLeftCell="A4">
      <selection activeCell="C27" sqref="C27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39.7109375" style="1" bestFit="1" customWidth="1"/>
    <col min="4" max="4" width="14.28125" style="1" customWidth="1"/>
    <col min="5" max="8" width="15.7109375" style="1" customWidth="1"/>
    <col min="9" max="9" width="20.7109375" style="1" customWidth="1"/>
    <col min="10" max="10" width="3.7109375" style="1" customWidth="1"/>
    <col min="11" max="16384" width="9.140625" style="1" customWidth="1"/>
  </cols>
  <sheetData>
    <row r="1" spans="9:10" ht="12.75">
      <c r="I1" s="2"/>
      <c r="J1" s="2"/>
    </row>
    <row r="2" spans="2:10" ht="20.25">
      <c r="B2" s="95" t="s">
        <v>82</v>
      </c>
      <c r="C2" s="95"/>
      <c r="D2" s="95"/>
      <c r="E2" s="95"/>
      <c r="F2" s="95"/>
      <c r="G2" s="95"/>
      <c r="H2" s="95"/>
      <c r="I2" s="95"/>
      <c r="J2" s="3"/>
    </row>
    <row r="3" spans="2:10" ht="20.25">
      <c r="B3" s="96" t="s">
        <v>83</v>
      </c>
      <c r="C3" s="96"/>
      <c r="D3" s="96"/>
      <c r="E3" s="96"/>
      <c r="F3" s="96"/>
      <c r="G3" s="96"/>
      <c r="H3" s="96"/>
      <c r="I3" s="96"/>
      <c r="J3" s="4"/>
    </row>
    <row r="5" ht="49.5" customHeight="1"/>
    <row r="6" spans="2:9" s="5" customFormat="1" ht="15.75">
      <c r="B6" s="97" t="s">
        <v>174</v>
      </c>
      <c r="C6" s="97"/>
      <c r="D6" s="97"/>
      <c r="E6" s="97"/>
      <c r="F6" s="97"/>
      <c r="G6" s="97"/>
      <c r="H6" s="97"/>
      <c r="I6" s="97"/>
    </row>
    <row r="7" spans="2:9" s="5" customFormat="1" ht="12.75" customHeight="1">
      <c r="B7" s="1"/>
      <c r="C7" s="1"/>
      <c r="D7" s="1"/>
      <c r="E7" s="1"/>
      <c r="F7" s="1"/>
      <c r="G7" s="1"/>
      <c r="H7" s="1"/>
      <c r="I7" s="1"/>
    </row>
    <row r="8" spans="2:9" s="5" customFormat="1" ht="12.75">
      <c r="B8" s="98" t="str">
        <f>'[1]Planilha Orçamentária'!B4</f>
        <v>Proponente: Prefeitura Municipal de Cerqueira César</v>
      </c>
      <c r="C8" s="98"/>
      <c r="D8" s="98"/>
      <c r="E8" s="98"/>
      <c r="F8" s="98"/>
      <c r="G8" s="98"/>
      <c r="H8" s="98"/>
      <c r="I8" s="98"/>
    </row>
    <row r="9" spans="2:9" s="5" customFormat="1" ht="12.75">
      <c r="B9" s="6" t="str">
        <f>'[1]Planilha Orçamentária'!B5:G5</f>
        <v>Assunto/Título: Construção de prédio para o Centro de Convivência da Criança e do Adolescente</v>
      </c>
      <c r="C9" s="6"/>
      <c r="D9" s="6"/>
      <c r="E9" s="6"/>
      <c r="F9" s="6"/>
      <c r="G9" s="6"/>
      <c r="H9" s="6"/>
      <c r="I9" s="6"/>
    </row>
    <row r="10" spans="2:8" s="5" customFormat="1" ht="12.75">
      <c r="B10" s="6" t="str">
        <f>'[1]Planilha Orçamentária'!B6</f>
        <v>Local: Rua 31, s/ n° - Parque Nove de Julho</v>
      </c>
      <c r="C10" s="6"/>
      <c r="D10" s="6"/>
      <c r="E10" s="6"/>
      <c r="F10" s="6"/>
      <c r="G10" s="6"/>
      <c r="H10" s="7" t="str">
        <f>'[1]Planilha Orçamentária'!E6</f>
        <v>Município: Cerqueira César</v>
      </c>
    </row>
    <row r="11" spans="2:9" s="5" customFormat="1" ht="12.75">
      <c r="B11" s="6" t="str">
        <f>'[1]Planilha Orçamentária'!B7</f>
        <v>Áreas: de construção nova = 141,33 m²</v>
      </c>
      <c r="C11" s="6"/>
      <c r="D11" s="6"/>
      <c r="E11" s="6"/>
      <c r="F11" s="6"/>
      <c r="G11" s="6"/>
      <c r="H11" s="6"/>
      <c r="I11" s="6"/>
    </row>
    <row r="12" spans="2:9" s="5" customFormat="1" ht="12.75">
      <c r="B12" s="6"/>
      <c r="C12" s="8"/>
      <c r="D12" s="8"/>
      <c r="E12" s="8"/>
      <c r="F12" s="8"/>
      <c r="G12" s="8"/>
      <c r="H12" s="8"/>
      <c r="I12" s="8"/>
    </row>
    <row r="13" spans="2:9" s="5" customFormat="1" ht="13.5" thickBot="1">
      <c r="B13" s="6"/>
      <c r="C13" s="6"/>
      <c r="D13" s="6"/>
      <c r="E13" s="6"/>
      <c r="F13" s="6"/>
      <c r="G13" s="6"/>
      <c r="H13" s="6"/>
      <c r="I13" s="6"/>
    </row>
    <row r="14" spans="2:9" ht="13.5" thickBot="1">
      <c r="B14" s="9" t="s">
        <v>175</v>
      </c>
      <c r="C14" s="9" t="s">
        <v>176</v>
      </c>
      <c r="D14" s="9" t="s">
        <v>177</v>
      </c>
      <c r="E14" s="10" t="s">
        <v>178</v>
      </c>
      <c r="F14" s="10" t="s">
        <v>193</v>
      </c>
      <c r="G14" s="10" t="s">
        <v>194</v>
      </c>
      <c r="H14" s="10" t="s">
        <v>195</v>
      </c>
      <c r="I14" s="9" t="s">
        <v>196</v>
      </c>
    </row>
    <row r="15" spans="2:10" ht="12.75" customHeight="1" thickBot="1">
      <c r="B15" s="11">
        <v>1</v>
      </c>
      <c r="C15" s="12" t="s">
        <v>33</v>
      </c>
      <c r="D15" s="13">
        <f>'Planilha Orçamentária'!J16</f>
        <v>2024.9574899999998</v>
      </c>
      <c r="E15" s="14">
        <f aca="true" t="shared" si="0" ref="E15:E24">D15/$D$25</f>
        <v>0.03719316045954728</v>
      </c>
      <c r="F15" s="75">
        <f>$D15/4</f>
        <v>506.23937249999994</v>
      </c>
      <c r="G15" s="75">
        <f aca="true" t="shared" si="1" ref="G15:I24">$D15/4</f>
        <v>506.23937249999994</v>
      </c>
      <c r="H15" s="75">
        <f t="shared" si="1"/>
        <v>506.23937249999994</v>
      </c>
      <c r="I15" s="77">
        <f t="shared" si="1"/>
        <v>506.23937249999994</v>
      </c>
      <c r="J15" s="15"/>
    </row>
    <row r="16" spans="2:10" ht="13.5" thickBot="1">
      <c r="B16" s="16">
        <v>2</v>
      </c>
      <c r="C16" s="17" t="s">
        <v>78</v>
      </c>
      <c r="D16" s="18">
        <f>'Planilha Orçamentária'!J19</f>
        <v>873.460305</v>
      </c>
      <c r="E16" s="14">
        <f t="shared" si="0"/>
        <v>0.01604317593793542</v>
      </c>
      <c r="F16" s="75">
        <f aca="true" t="shared" si="2" ref="F16:F24">$D16/4</f>
        <v>218.36507625</v>
      </c>
      <c r="G16" s="75">
        <f t="shared" si="1"/>
        <v>218.36507625</v>
      </c>
      <c r="H16" s="75">
        <f t="shared" si="1"/>
        <v>218.36507625</v>
      </c>
      <c r="I16" s="77">
        <f t="shared" si="1"/>
        <v>218.36507625</v>
      </c>
      <c r="J16" s="15"/>
    </row>
    <row r="17" spans="2:10" ht="13.5" thickBot="1">
      <c r="B17" s="11">
        <v>3</v>
      </c>
      <c r="C17" s="19" t="s">
        <v>10</v>
      </c>
      <c r="D17" s="20">
        <f>'Planilha Orçamentária'!J23</f>
        <v>10255.100849999999</v>
      </c>
      <c r="E17" s="14">
        <f t="shared" si="0"/>
        <v>0.1883593178259212</v>
      </c>
      <c r="F17" s="75">
        <f t="shared" si="2"/>
        <v>2563.7752124999997</v>
      </c>
      <c r="G17" s="75">
        <f t="shared" si="1"/>
        <v>2563.7752124999997</v>
      </c>
      <c r="H17" s="75">
        <f t="shared" si="1"/>
        <v>2563.7752124999997</v>
      </c>
      <c r="I17" s="77">
        <f t="shared" si="1"/>
        <v>2563.7752124999997</v>
      </c>
      <c r="J17" s="15"/>
    </row>
    <row r="18" spans="2:10" ht="13.5" thickBot="1">
      <c r="B18" s="16">
        <v>4</v>
      </c>
      <c r="C18" s="19" t="s">
        <v>8</v>
      </c>
      <c r="D18" s="20">
        <f>'Planilha Orçamentária'!J26</f>
        <v>3968.305229999999</v>
      </c>
      <c r="E18" s="14">
        <f t="shared" si="0"/>
        <v>0.07288736375984399</v>
      </c>
      <c r="F18" s="75">
        <f t="shared" si="2"/>
        <v>992.0763074999998</v>
      </c>
      <c r="G18" s="75">
        <f t="shared" si="1"/>
        <v>992.0763074999998</v>
      </c>
      <c r="H18" s="75">
        <f t="shared" si="1"/>
        <v>992.0763074999998</v>
      </c>
      <c r="I18" s="77">
        <f t="shared" si="1"/>
        <v>992.0763074999998</v>
      </c>
      <c r="J18" s="15"/>
    </row>
    <row r="19" spans="2:10" ht="13.5" thickBot="1">
      <c r="B19" s="11">
        <v>5</v>
      </c>
      <c r="C19" s="19" t="s">
        <v>9</v>
      </c>
      <c r="D19" s="20">
        <f>'Planilha Orçamentária'!J41</f>
        <v>7342.473999999998</v>
      </c>
      <c r="E19" s="14">
        <f t="shared" si="0"/>
        <v>0.13486199833856952</v>
      </c>
      <c r="F19" s="75">
        <f t="shared" si="2"/>
        <v>1835.6184999999996</v>
      </c>
      <c r="G19" s="75">
        <f t="shared" si="1"/>
        <v>1835.6184999999996</v>
      </c>
      <c r="H19" s="75">
        <f t="shared" si="1"/>
        <v>1835.6184999999996</v>
      </c>
      <c r="I19" s="77">
        <f t="shared" si="1"/>
        <v>1835.6184999999996</v>
      </c>
      <c r="J19" s="15"/>
    </row>
    <row r="20" spans="2:10" ht="13.5" thickBot="1">
      <c r="B20" s="16">
        <v>6</v>
      </c>
      <c r="C20" s="19" t="s">
        <v>11</v>
      </c>
      <c r="D20" s="20">
        <f>'Planilha Orçamentária'!J63</f>
        <v>12911.798649999999</v>
      </c>
      <c r="E20" s="14">
        <f t="shared" si="0"/>
        <v>0.23715589160877443</v>
      </c>
      <c r="F20" s="75">
        <f t="shared" si="2"/>
        <v>3227.9496624999997</v>
      </c>
      <c r="G20" s="75">
        <f t="shared" si="1"/>
        <v>3227.9496624999997</v>
      </c>
      <c r="H20" s="75">
        <f t="shared" si="1"/>
        <v>3227.9496624999997</v>
      </c>
      <c r="I20" s="77">
        <f t="shared" si="1"/>
        <v>3227.9496624999997</v>
      </c>
      <c r="J20" s="15"/>
    </row>
    <row r="21" spans="2:10" ht="13.5" thickBot="1">
      <c r="B21" s="11">
        <v>7</v>
      </c>
      <c r="C21" s="19" t="s">
        <v>179</v>
      </c>
      <c r="D21" s="20">
        <f>'Planilha Orçamentária'!J67</f>
        <v>4186.1311575</v>
      </c>
      <c r="E21" s="14">
        <f t="shared" si="0"/>
        <v>0.07688825499522357</v>
      </c>
      <c r="F21" s="75">
        <f t="shared" si="2"/>
        <v>1046.532789375</v>
      </c>
      <c r="G21" s="75">
        <f t="shared" si="1"/>
        <v>1046.532789375</v>
      </c>
      <c r="H21" s="75">
        <f t="shared" si="1"/>
        <v>1046.532789375</v>
      </c>
      <c r="I21" s="77">
        <f t="shared" si="1"/>
        <v>1046.532789375</v>
      </c>
      <c r="J21" s="15"/>
    </row>
    <row r="22" spans="2:10" ht="13.5" thickBot="1">
      <c r="B22" s="16">
        <v>8</v>
      </c>
      <c r="C22" s="19" t="s">
        <v>12</v>
      </c>
      <c r="D22" s="20">
        <f>'Planilha Orçamentária'!J72</f>
        <v>6031.766789999998</v>
      </c>
      <c r="E22" s="14">
        <f t="shared" si="0"/>
        <v>0.11078774304296055</v>
      </c>
      <c r="F22" s="75">
        <f t="shared" si="2"/>
        <v>1507.9416974999995</v>
      </c>
      <c r="G22" s="75">
        <f t="shared" si="1"/>
        <v>1507.9416974999995</v>
      </c>
      <c r="H22" s="75">
        <f t="shared" si="1"/>
        <v>1507.9416974999995</v>
      </c>
      <c r="I22" s="77">
        <f t="shared" si="1"/>
        <v>1507.9416974999995</v>
      </c>
      <c r="J22" s="15"/>
    </row>
    <row r="23" spans="2:10" ht="13.5" thickBot="1">
      <c r="B23" s="11">
        <v>9</v>
      </c>
      <c r="C23" s="19" t="s">
        <v>13</v>
      </c>
      <c r="D23" s="20">
        <f>'Planilha Orçamentária'!J83</f>
        <v>5445.289191999999</v>
      </c>
      <c r="E23" s="14">
        <f t="shared" si="0"/>
        <v>0.1000156870782974</v>
      </c>
      <c r="F23" s="75">
        <f t="shared" si="2"/>
        <v>1361.3222979999998</v>
      </c>
      <c r="G23" s="75">
        <f t="shared" si="1"/>
        <v>1361.3222979999998</v>
      </c>
      <c r="H23" s="75">
        <f t="shared" si="1"/>
        <v>1361.3222979999998</v>
      </c>
      <c r="I23" s="77">
        <f t="shared" si="1"/>
        <v>1361.3222979999998</v>
      </c>
      <c r="J23" s="15"/>
    </row>
    <row r="24" spans="2:10" ht="13.5" thickBot="1">
      <c r="B24" s="16">
        <v>10</v>
      </c>
      <c r="C24" s="19" t="s">
        <v>20</v>
      </c>
      <c r="D24" s="20">
        <f>'Planilha Orçamentária'!J86</f>
        <v>1405.0675275</v>
      </c>
      <c r="E24" s="14">
        <f t="shared" si="0"/>
        <v>0.025807406952926635</v>
      </c>
      <c r="F24" s="75">
        <f t="shared" si="2"/>
        <v>351.266881875</v>
      </c>
      <c r="G24" s="75">
        <f t="shared" si="1"/>
        <v>351.266881875</v>
      </c>
      <c r="H24" s="75">
        <f t="shared" si="1"/>
        <v>351.266881875</v>
      </c>
      <c r="I24" s="77">
        <f t="shared" si="1"/>
        <v>351.266881875</v>
      </c>
      <c r="J24" s="15"/>
    </row>
    <row r="25" spans="2:9" ht="13.5" thickBot="1">
      <c r="B25" s="21"/>
      <c r="C25" s="21"/>
      <c r="D25" s="22">
        <f aca="true" t="shared" si="3" ref="D25:I25">SUM(D15:D24)</f>
        <v>54444.351191999995</v>
      </c>
      <c r="E25" s="23">
        <f t="shared" si="3"/>
        <v>1.0000000000000002</v>
      </c>
      <c r="F25" s="76">
        <f t="shared" si="3"/>
        <v>13611.087797999999</v>
      </c>
      <c r="G25" s="76">
        <f t="shared" si="3"/>
        <v>13611.087797999999</v>
      </c>
      <c r="H25" s="76">
        <f t="shared" si="3"/>
        <v>13611.087797999999</v>
      </c>
      <c r="I25" s="76">
        <f t="shared" si="3"/>
        <v>13611.087797999999</v>
      </c>
    </row>
    <row r="26" spans="3:9" ht="13.5" thickBot="1">
      <c r="C26" s="78" t="s">
        <v>209</v>
      </c>
      <c r="D26" s="24"/>
      <c r="E26" s="24"/>
      <c r="F26" s="24"/>
      <c r="G26" s="24"/>
      <c r="H26" s="24"/>
      <c r="I26" s="79">
        <f>SUM(F25:I25)</f>
        <v>54444.351191999995</v>
      </c>
    </row>
    <row r="27" spans="3:9" ht="12.75">
      <c r="C27" s="24"/>
      <c r="D27" s="24"/>
      <c r="E27" s="24"/>
      <c r="F27" s="24"/>
      <c r="G27" s="24"/>
      <c r="H27" s="24"/>
      <c r="I27" s="24"/>
    </row>
    <row r="28" spans="3:8" ht="12.75">
      <c r="C28" s="25"/>
      <c r="D28" s="21"/>
      <c r="E28" s="21"/>
      <c r="F28" s="21"/>
      <c r="G28" s="21"/>
      <c r="H28" s="21"/>
    </row>
    <row r="29" spans="2:8" ht="12.75">
      <c r="B29" s="5"/>
      <c r="C29" s="26" t="s">
        <v>99</v>
      </c>
      <c r="D29" s="26"/>
      <c r="E29" s="26"/>
      <c r="F29" s="26"/>
      <c r="G29" s="26"/>
      <c r="H29" s="26"/>
    </row>
    <row r="30" spans="2:8" ht="12.75">
      <c r="B30" s="5"/>
      <c r="C30" s="27" t="s">
        <v>180</v>
      </c>
      <c r="D30" s="27"/>
      <c r="E30" s="27"/>
      <c r="F30" s="27"/>
      <c r="G30" s="27"/>
      <c r="H30" s="27"/>
    </row>
    <row r="31" spans="2:9" ht="12.75">
      <c r="B31" s="5"/>
      <c r="C31" s="27" t="s">
        <v>100</v>
      </c>
      <c r="D31" s="27"/>
      <c r="E31" s="27"/>
      <c r="F31" s="27"/>
      <c r="G31" s="27"/>
      <c r="H31" s="27"/>
      <c r="I31" s="27"/>
    </row>
    <row r="32" spans="3:8" ht="12.75">
      <c r="C32" s="24"/>
      <c r="D32" s="24"/>
      <c r="E32" s="24"/>
      <c r="F32" s="24"/>
      <c r="G32" s="24"/>
      <c r="H32" s="24"/>
    </row>
    <row r="33" spans="3:8" ht="12.75">
      <c r="C33" s="24"/>
      <c r="D33" s="24"/>
      <c r="E33" s="24"/>
      <c r="F33" s="24"/>
      <c r="G33" s="24"/>
      <c r="H33" s="24"/>
    </row>
    <row r="34" spans="3:8" ht="12.75">
      <c r="C34" s="28"/>
      <c r="D34" s="24"/>
      <c r="E34" s="24"/>
      <c r="F34" s="24"/>
      <c r="G34" s="24"/>
      <c r="H34" s="24"/>
    </row>
  </sheetData>
  <sheetProtection/>
  <mergeCells count="4">
    <mergeCell ref="B2:I2"/>
    <mergeCell ref="B3:I3"/>
    <mergeCell ref="B6:I6"/>
    <mergeCell ref="B8:I8"/>
  </mergeCells>
  <printOptions horizontalCentered="1" verticalCentered="1"/>
  <pageMargins left="0" right="0" top="0" bottom="0" header="0" footer="0"/>
  <pageSetup horizontalDpi="600" verticalDpi="600" orientation="landscape" paperSize="9" r:id="rId3"/>
  <legacyDrawing r:id="rId2"/>
  <oleObjects>
    <oleObject progId="PBrush" shapeId="475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R. Ramos</dc:creator>
  <cp:keywords/>
  <dc:description/>
  <cp:lastModifiedBy>Win10</cp:lastModifiedBy>
  <cp:lastPrinted>2019-07-04T17:50:52Z</cp:lastPrinted>
  <dcterms:created xsi:type="dcterms:W3CDTF">2007-05-23T12:13:31Z</dcterms:created>
  <dcterms:modified xsi:type="dcterms:W3CDTF">2019-07-04T17:51:00Z</dcterms:modified>
  <cp:category/>
  <cp:version/>
  <cp:contentType/>
  <cp:contentStatus/>
</cp:coreProperties>
</file>