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950" tabRatio="598" activeTab="1"/>
  </bookViews>
  <sheets>
    <sheet name="Planilha" sheetId="1" r:id="rId1"/>
    <sheet name="Cronograma" sheetId="2" r:id="rId2"/>
  </sheets>
  <definedNames>
    <definedName name="_xlnm.Print_Area" localSheetId="1">'Cronograma'!$A$1:$F$40</definedName>
    <definedName name="_xlnm.Print_Area" localSheetId="0">'Planilha'!$A$1:$I$43</definedName>
    <definedName name="_xlnm.Print_Titles" localSheetId="0">'Planilha'!$1:$15</definedName>
  </definedNames>
  <calcPr fullCalcOnLoad="1"/>
</workbook>
</file>

<file path=xl/sharedStrings.xml><?xml version="1.0" encoding="utf-8"?>
<sst xmlns="http://schemas.openxmlformats.org/spreadsheetml/2006/main" count="111" uniqueCount="68">
  <si>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</si>
  <si>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</si>
  <si>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</si>
  <si>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</si>
  <si>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</si>
  <si>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</si>
  <si>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</si>
  <si>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</si>
  <si>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t xml:space="preserve">                         PREFEITURA MUNICIPAL DE CERQUEIRA CÉSAR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</si>
  <si>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</si>
  <si>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Renata Rossetto Ramos</t>
  </si>
  <si>
    <t xml:space="preserve">                     Departamento de Engenharia</t>
  </si>
  <si>
    <t>RESPONSÁVEL TÉCNICO - CREA 5062070256</t>
  </si>
  <si>
    <t>PLANILHA ORÇAMENTÁRIA PARA OBRAS</t>
  </si>
  <si>
    <t>DESCRIÇÃO DOS SERVIÇOS</t>
  </si>
  <si>
    <t>m²</t>
  </si>
  <si>
    <t>Imprimação betuminosa ligante</t>
  </si>
  <si>
    <t>m³</t>
  </si>
  <si>
    <t>CRONOGRAMA FÍSICO-FINANCEIRO</t>
  </si>
  <si>
    <t>1° MÊS</t>
  </si>
  <si>
    <t>2° MÊS</t>
  </si>
  <si>
    <t xml:space="preserve">                                   PREFEITURA MUNICIPAL DE CERQUEIRA CÉSAR</t>
  </si>
  <si>
    <t>Imprimação betuminosa impermeabilizante</t>
  </si>
  <si>
    <t>1.1</t>
  </si>
  <si>
    <t>TOTAL GERAL</t>
  </si>
  <si>
    <t>ART 92221220120277514</t>
  </si>
  <si>
    <t>Cerqueira César, 03 de outubro de 2013</t>
  </si>
  <si>
    <t>SERVIÇOS PRELIMINARES</t>
  </si>
  <si>
    <t>2.1</t>
  </si>
  <si>
    <t>2.3</t>
  </si>
  <si>
    <t>2.4</t>
  </si>
  <si>
    <t>2.5</t>
  </si>
  <si>
    <t>2.6</t>
  </si>
  <si>
    <t> 020802</t>
  </si>
  <si>
    <t>Placa de identificação para obra</t>
  </si>
  <si>
    <t>Prefeito Municipal</t>
  </si>
  <si>
    <t>RECAPE ASFÁLTICO</t>
  </si>
  <si>
    <t>54.01.410</t>
  </si>
  <si>
    <t>Varrição de pavimento para recapeamento</t>
  </si>
  <si>
    <t>54.03.221</t>
  </si>
  <si>
    <t>Restauração de pavimento asfáltico com concreto betuminoso usinado quente - CBUQ</t>
  </si>
  <si>
    <t>02.08.020</t>
  </si>
  <si>
    <t>54.03.230</t>
  </si>
  <si>
    <t>54.03.210</t>
  </si>
  <si>
    <t>Camada de rolamento em concreto betuminoso usinado quente - CBUQ</t>
  </si>
  <si>
    <t>54.03.240</t>
  </si>
  <si>
    <t>VALOR TOTAL C/ BDI 15%</t>
  </si>
  <si>
    <t>VALOR UNIT. C/ BDI 15%</t>
  </si>
  <si>
    <t>Mauro Roberto Bogado da Cunha</t>
  </si>
  <si>
    <t>Eng. Civil - CREA 0605206262</t>
  </si>
  <si>
    <t>Marcos Antonio Zaloti</t>
  </si>
  <si>
    <t>,</t>
  </si>
  <si>
    <t>3.1</t>
  </si>
  <si>
    <t>3.2</t>
  </si>
  <si>
    <t>SINALIZAÇÃO VIARIA</t>
  </si>
  <si>
    <t>SINAP 72947</t>
  </si>
  <si>
    <t>Sinalização Horizontal com tinta retrorefletiva a base de resina acrilica com microeeferas de vidro</t>
  </si>
  <si>
    <t>SINAP 4S0620001</t>
  </si>
  <si>
    <t>Fornecimnto e implantação placa sinaliz. semi-refletiva  PLACA PARE</t>
  </si>
  <si>
    <t>RECAPEAMENTO ASFALTICO</t>
  </si>
  <si>
    <t>base : CPOS 171</t>
  </si>
  <si>
    <t>4.1</t>
  </si>
  <si>
    <t>4.2</t>
  </si>
  <si>
    <t>CÓDIGO CPOS 171</t>
  </si>
  <si>
    <t>Cerqueira César, 17 de Janeiro de 2018.</t>
  </si>
  <si>
    <r>
      <rPr>
        <b/>
        <sz val="12"/>
        <rFont val="Verdana"/>
        <family val="2"/>
      </rPr>
      <t>OBRA:</t>
    </r>
    <r>
      <rPr>
        <sz val="12"/>
        <rFont val="Verdana"/>
        <family val="2"/>
      </rPr>
      <t xml:space="preserve"> INFRAESTRUTURA URBANA - RECAPEAMENTO E PAVIMENTAÇÃO ASFÁLTICA</t>
    </r>
  </si>
  <si>
    <r>
      <rPr>
        <b/>
        <sz val="12"/>
        <rFont val="Verdana"/>
        <family val="2"/>
      </rPr>
      <t>LOCAL:</t>
    </r>
    <r>
      <rPr>
        <sz val="12"/>
        <rFont val="Verdana"/>
        <family val="2"/>
      </rPr>
      <t xml:space="preserve"> TODAS AS RUAS DO BAIRRO JARDIM PRIMAVERA III - MUNICIPIO DE CERQUEIRA CESAR - SP</t>
    </r>
  </si>
  <si>
    <t>COM EXCEÇÃO DA RUA DOS HIBISCOS QUE ENCONTRA-SE COM PAVIMENTAÇÃO NOVA.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</si>
</sst>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000%"/>
    <numFmt numFmtId="193" formatCode="_(* #,##0.000000_);_(* \(#,##0.000000\);_(* &quot;-&quot;??????_);_(@_)"/>
    <numFmt numFmtId="194" formatCode="&quot;R$ &quot;#,##0"/>
  </numFmts>
  <fonts count="57">
    <font>
      <sz val="10"/>
      <name val="Arial"/>
      <family val="0"/>
    </font>
    <font>
      <sz val="10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183" fontId="6" fillId="0" borderId="12" xfId="47" applyFont="1" applyFill="1" applyBorder="1" applyAlignment="1">
      <alignment shrinkToFit="1"/>
    </xf>
    <xf numFmtId="183" fontId="6" fillId="0" borderId="10" xfId="47" applyFont="1" applyFill="1" applyBorder="1" applyAlignment="1">
      <alignment shrinkToFit="1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/>
    </xf>
    <xf numFmtId="17" fontId="9" fillId="0" borderId="0" xfId="0" applyNumberFormat="1" applyFont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7" fontId="10" fillId="0" borderId="11" xfId="0" applyNumberFormat="1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/>
    </xf>
    <xf numFmtId="43" fontId="11" fillId="0" borderId="17" xfId="0" applyNumberFormat="1" applyFont="1" applyFill="1" applyBorder="1" applyAlignment="1" applyProtection="1">
      <alignment vertical="top"/>
      <protection hidden="1" locked="0"/>
    </xf>
    <xf numFmtId="0" fontId="1" fillId="0" borderId="0" xfId="0" applyFont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1" fillId="33" borderId="15" xfId="0" applyFont="1" applyFill="1" applyBorder="1" applyAlignment="1">
      <alignment vertical="top"/>
    </xf>
    <xf numFmtId="43" fontId="11" fillId="33" borderId="17" xfId="0" applyNumberFormat="1" applyFont="1" applyFill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9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left" vertical="top" wrapText="1"/>
    </xf>
    <xf numFmtId="0" fontId="17" fillId="34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3" fontId="9" fillId="0" borderId="24" xfId="47" applyNumberFormat="1" applyFont="1" applyFill="1" applyBorder="1" applyAlignment="1">
      <alignment horizontal="center" vertical="center"/>
    </xf>
    <xf numFmtId="43" fontId="9" fillId="0" borderId="2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43" fontId="9" fillId="0" borderId="22" xfId="47" applyNumberFormat="1" applyFont="1" applyFill="1" applyBorder="1" applyAlignment="1">
      <alignment horizontal="center" vertical="center"/>
    </xf>
    <xf numFmtId="43" fontId="9" fillId="0" borderId="22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/>
    </xf>
    <xf numFmtId="17" fontId="11" fillId="33" borderId="15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 wrapText="1"/>
    </xf>
    <xf numFmtId="1" fontId="11" fillId="33" borderId="15" xfId="0" applyNumberFormat="1" applyFont="1" applyFill="1" applyBorder="1" applyAlignment="1">
      <alignment vertical="center"/>
    </xf>
    <xf numFmtId="1" fontId="11" fillId="33" borderId="28" xfId="0" applyNumberFormat="1" applyFont="1" applyFill="1" applyBorder="1" applyAlignment="1">
      <alignment vertical="center"/>
    </xf>
    <xf numFmtId="0" fontId="17" fillId="34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" fontId="9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43" fontId="9" fillId="0" borderId="24" xfId="47" applyNumberFormat="1" applyFont="1" applyFill="1" applyBorder="1" applyAlignment="1">
      <alignment vertical="center"/>
    </xf>
    <xf numFmtId="43" fontId="9" fillId="0" borderId="16" xfId="0" applyNumberFormat="1" applyFont="1" applyFill="1" applyBorder="1" applyAlignment="1">
      <alignment vertical="center"/>
    </xf>
    <xf numFmtId="43" fontId="9" fillId="0" borderId="24" xfId="0" applyNumberFormat="1" applyFont="1" applyFill="1" applyBorder="1" applyAlignment="1">
      <alignment vertical="center"/>
    </xf>
    <xf numFmtId="43" fontId="11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34" borderId="22" xfId="0" applyFont="1" applyFill="1" applyBorder="1" applyAlignment="1">
      <alignment horizontal="left" vertical="center" wrapText="1"/>
    </xf>
    <xf numFmtId="2" fontId="13" fillId="12" borderId="31" xfId="0" applyNumberFormat="1" applyFont="1" applyFill="1" applyBorder="1" applyAlignment="1">
      <alignment horizontal="center" vertical="top"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3" xfId="0" applyFont="1" applyBorder="1" applyAlignment="1">
      <alignment/>
    </xf>
    <xf numFmtId="0" fontId="19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top" wrapText="1"/>
    </xf>
    <xf numFmtId="43" fontId="11" fillId="33" borderId="17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43" fontId="9" fillId="0" borderId="36" xfId="47" applyNumberFormat="1" applyFont="1" applyFill="1" applyBorder="1" applyAlignment="1">
      <alignment horizontal="center" vertical="center"/>
    </xf>
    <xf numFmtId="43" fontId="9" fillId="0" borderId="37" xfId="0" applyNumberFormat="1" applyFont="1" applyFill="1" applyBorder="1" applyAlignment="1">
      <alignment horizontal="center" vertical="center"/>
    </xf>
    <xf numFmtId="43" fontId="9" fillId="0" borderId="38" xfId="0" applyNumberFormat="1" applyFont="1" applyFill="1" applyBorder="1" applyAlignment="1">
      <alignment horizontal="center" vertical="center"/>
    </xf>
    <xf numFmtId="43" fontId="9" fillId="0" borderId="39" xfId="0" applyNumberFormat="1" applyFont="1" applyFill="1" applyBorder="1" applyAlignment="1">
      <alignment horizontal="center" vertical="center"/>
    </xf>
    <xf numFmtId="43" fontId="9" fillId="0" borderId="36" xfId="0" applyNumberFormat="1" applyFont="1" applyFill="1" applyBorder="1" applyAlignment="1">
      <alignment horizontal="center" vertical="center"/>
    </xf>
    <xf numFmtId="43" fontId="11" fillId="33" borderId="14" xfId="0" applyNumberFormat="1" applyFont="1" applyFill="1" applyBorder="1" applyAlignment="1">
      <alignment horizontal="center" vertical="center" wrapText="1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28" xfId="0" applyNumberFormat="1" applyFont="1" applyFill="1" applyBorder="1" applyAlignment="1">
      <alignment horizontal="center" vertical="center"/>
    </xf>
    <xf numFmtId="43" fontId="9" fillId="0" borderId="38" xfId="47" applyNumberFormat="1" applyFont="1" applyFill="1" applyBorder="1" applyAlignment="1">
      <alignment horizontal="center" vertical="center"/>
    </xf>
    <xf numFmtId="43" fontId="9" fillId="0" borderId="32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center" vertical="center"/>
    </xf>
    <xf numFmtId="43" fontId="9" fillId="0" borderId="40" xfId="47" applyNumberFormat="1" applyFont="1" applyFill="1" applyBorder="1" applyAlignment="1">
      <alignment horizontal="center" vertical="center"/>
    </xf>
    <xf numFmtId="43" fontId="9" fillId="0" borderId="40" xfId="0" applyNumberFormat="1" applyFont="1" applyFill="1" applyBorder="1" applyAlignment="1">
      <alignment horizontal="center" vertical="center"/>
    </xf>
    <xf numFmtId="43" fontId="11" fillId="12" borderId="17" xfId="0" applyNumberFormat="1" applyFont="1" applyFill="1" applyBorder="1" applyAlignment="1" applyProtection="1">
      <alignment horizontal="center" vertical="center"/>
      <protection hidden="1" locked="0"/>
    </xf>
    <xf numFmtId="43" fontId="9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2" fontId="10" fillId="0" borderId="0" xfId="0" applyNumberFormat="1" applyFont="1" applyBorder="1" applyAlignment="1">
      <alignment horizontal="center"/>
    </xf>
    <xf numFmtId="0" fontId="11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43" fontId="11" fillId="0" borderId="14" xfId="0" applyNumberFormat="1" applyFont="1" applyFill="1" applyBorder="1" applyAlignment="1">
      <alignment horizontal="center" vertical="top"/>
    </xf>
    <xf numFmtId="43" fontId="11" fillId="0" borderId="15" xfId="0" applyNumberFormat="1" applyFont="1" applyFill="1" applyBorder="1" applyAlignment="1">
      <alignment horizontal="center" vertical="top"/>
    </xf>
    <xf numFmtId="43" fontId="11" fillId="0" borderId="28" xfId="0" applyNumberFormat="1" applyFont="1" applyFill="1" applyBorder="1" applyAlignment="1">
      <alignment horizontal="center" vertical="top"/>
    </xf>
    <xf numFmtId="43" fontId="11" fillId="0" borderId="14" xfId="0" applyNumberFormat="1" applyFont="1" applyFill="1" applyBorder="1" applyAlignment="1">
      <alignment horizontal="center" vertical="center"/>
    </xf>
    <xf numFmtId="43" fontId="11" fillId="0" borderId="15" xfId="0" applyNumberFormat="1" applyFont="1" applyFill="1" applyBorder="1" applyAlignment="1">
      <alignment horizontal="center" vertical="center"/>
    </xf>
    <xf numFmtId="43" fontId="11" fillId="0" borderId="28" xfId="0" applyNumberFormat="1" applyFont="1" applyFill="1" applyBorder="1" applyAlignment="1">
      <alignment horizontal="center" vertical="center"/>
    </xf>
    <xf numFmtId="2" fontId="56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3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/>
    </xf>
    <xf numFmtId="17" fontId="11" fillId="0" borderId="46" xfId="0" applyNumberFormat="1" applyFont="1" applyFill="1" applyBorder="1" applyAlignment="1">
      <alignment horizontal="center" vertical="top"/>
    </xf>
    <xf numFmtId="17" fontId="11" fillId="0" borderId="47" xfId="0" applyNumberFormat="1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left" vertical="center" shrinkToFit="1"/>
    </xf>
    <xf numFmtId="0" fontId="10" fillId="0" borderId="45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32" xfId="0" applyFont="1" applyFill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43" fontId="12" fillId="12" borderId="14" xfId="0" applyNumberFormat="1" applyFont="1" applyFill="1" applyBorder="1" applyAlignment="1">
      <alignment horizontal="center" vertical="top"/>
    </xf>
    <xf numFmtId="43" fontId="12" fillId="12" borderId="28" xfId="0" applyNumberFormat="1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1" fontId="11" fillId="33" borderId="48" xfId="0" applyNumberFormat="1" applyFont="1" applyFill="1" applyBorder="1" applyAlignment="1">
      <alignment horizontal="center" vertical="top"/>
    </xf>
    <xf numFmtId="1" fontId="11" fillId="33" borderId="40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" fontId="9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8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8" fillId="0" borderId="32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Normal="75" zoomScaleSheetLayoutView="100" zoomScalePageLayoutView="0" workbookViewId="0" topLeftCell="A1">
      <selection activeCell="A11" sqref="A11:I11"/>
    </sheetView>
  </sheetViews>
  <sheetFormatPr defaultColWidth="9.140625" defaultRowHeight="12.75"/>
  <cols>
    <col min="1" max="1" width="7.7109375" style="1" customWidth="1"/>
    <col min="2" max="2" width="11.57421875" style="1" customWidth="1"/>
    <col min="3" max="3" width="46.00390625" style="1" customWidth="1"/>
    <col min="4" max="4" width="12.8515625" style="1" bestFit="1" customWidth="1"/>
    <col min="5" max="5" width="12.8515625" style="1" customWidth="1"/>
    <col min="6" max="6" width="12.140625" style="1" customWidth="1"/>
    <col min="7" max="7" width="15.7109375" style="1" bestFit="1" customWidth="1"/>
    <col min="8" max="8" width="18.28125" style="1" customWidth="1"/>
    <col min="9" max="9" width="17.421875" style="1" customWidth="1"/>
    <col min="10" max="10" width="13.421875" style="1" bestFit="1" customWidth="1"/>
    <col min="11" max="11" width="12.7109375" style="1" customWidth="1"/>
    <col min="12" max="16384" width="9.140625" style="1" customWidth="1"/>
  </cols>
  <sheetData>
    <row r="1" spans="8:9" ht="12.75">
      <c r="H1" s="5"/>
      <c r="I1" s="5"/>
    </row>
    <row r="2" spans="1:3" ht="12.75">
      <c r="A2"/>
      <c r="B2"/>
      <c r="C2"/>
    </row>
    <row r="3" spans="1:9" ht="27.75">
      <c r="A3" s="135" t="s">
        <v>8</v>
      </c>
      <c r="B3" s="135"/>
      <c r="C3" s="135"/>
      <c r="D3" s="135"/>
      <c r="E3" s="135"/>
      <c r="F3" s="135"/>
      <c r="G3" s="135"/>
      <c r="H3" s="135"/>
      <c r="I3" s="135"/>
    </row>
    <row r="4" spans="1:9" ht="27.75">
      <c r="A4" s="136" t="s">
        <v>11</v>
      </c>
      <c r="B4" s="136"/>
      <c r="C4" s="136"/>
      <c r="D4" s="136"/>
      <c r="E4" s="136"/>
      <c r="F4" s="136"/>
      <c r="G4" s="136"/>
      <c r="H4" s="136"/>
      <c r="I4" s="136"/>
    </row>
    <row r="5" spans="1:3" ht="22.5">
      <c r="A5" s="6" t="s">
        <v>9</v>
      </c>
      <c r="B5" s="6"/>
      <c r="C5" t="s">
        <v>7</v>
      </c>
    </row>
    <row r="6" ht="13.5" thickBot="1"/>
    <row r="7" spans="1:9" ht="19.5">
      <c r="A7" s="15" t="s">
        <v>7</v>
      </c>
      <c r="B7" s="16"/>
      <c r="C7" s="7" t="s">
        <v>13</v>
      </c>
      <c r="D7" s="7"/>
      <c r="E7" s="8"/>
      <c r="F7" s="8"/>
      <c r="G7" s="8"/>
      <c r="H7" s="8"/>
      <c r="I7" s="9"/>
    </row>
    <row r="8" spans="1:9" ht="14.25">
      <c r="A8" s="137"/>
      <c r="B8" s="138"/>
      <c r="C8" s="138"/>
      <c r="D8" s="138"/>
      <c r="E8" s="138"/>
      <c r="F8" s="138"/>
      <c r="G8" s="138"/>
      <c r="H8" s="138"/>
      <c r="I8" s="139"/>
    </row>
    <row r="9" spans="1:9" ht="18.75" customHeight="1">
      <c r="A9" s="140" t="s">
        <v>65</v>
      </c>
      <c r="B9" s="141"/>
      <c r="C9" s="141"/>
      <c r="D9" s="141"/>
      <c r="E9" s="141"/>
      <c r="F9" s="141"/>
      <c r="G9" s="141"/>
      <c r="H9" s="141"/>
      <c r="I9" s="142"/>
    </row>
    <row r="10" spans="1:9" ht="20.25" customHeight="1">
      <c r="A10" s="141" t="s">
        <v>66</v>
      </c>
      <c r="B10" s="141"/>
      <c r="C10" s="141"/>
      <c r="D10" s="141"/>
      <c r="E10" s="141"/>
      <c r="F10" s="141"/>
      <c r="G10" s="141"/>
      <c r="H10" s="141"/>
      <c r="I10" s="141"/>
    </row>
    <row r="11" spans="1:9" ht="20.25" customHeight="1" thickBot="1">
      <c r="A11" s="143" t="s">
        <v>67</v>
      </c>
      <c r="B11" s="144"/>
      <c r="C11" s="144"/>
      <c r="D11" s="144"/>
      <c r="E11" s="144"/>
      <c r="F11" s="144"/>
      <c r="G11" s="144"/>
      <c r="H11" s="144"/>
      <c r="I11" s="145"/>
    </row>
    <row r="12" spans="1:9" ht="13.5" thickBo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5.75" thickBot="1">
      <c r="A13" s="22"/>
      <c r="B13" s="22"/>
      <c r="C13" s="23" t="s">
        <v>51</v>
      </c>
      <c r="D13" s="23"/>
      <c r="E13" s="22"/>
      <c r="F13" s="146" t="s">
        <v>5</v>
      </c>
      <c r="G13" s="147"/>
      <c r="H13" s="24" t="s">
        <v>60</v>
      </c>
      <c r="I13" s="25">
        <v>43040</v>
      </c>
    </row>
    <row r="14" spans="1:9" ht="12.75" customHeight="1">
      <c r="A14" s="126" t="s">
        <v>4</v>
      </c>
      <c r="B14" s="128" t="s">
        <v>63</v>
      </c>
      <c r="C14" s="126" t="s">
        <v>14</v>
      </c>
      <c r="D14" s="131" t="s">
        <v>1</v>
      </c>
      <c r="E14" s="133" t="s">
        <v>6</v>
      </c>
      <c r="F14" s="114" t="s">
        <v>2</v>
      </c>
      <c r="G14" s="116" t="s">
        <v>3</v>
      </c>
      <c r="H14" s="114" t="s">
        <v>47</v>
      </c>
      <c r="I14" s="116" t="s">
        <v>46</v>
      </c>
    </row>
    <row r="15" spans="1:9" ht="13.5" thickBot="1">
      <c r="A15" s="127"/>
      <c r="B15" s="129"/>
      <c r="C15" s="127"/>
      <c r="D15" s="132"/>
      <c r="E15" s="134"/>
      <c r="F15" s="115"/>
      <c r="G15" s="117"/>
      <c r="H15" s="115"/>
      <c r="I15" s="117"/>
    </row>
    <row r="16" spans="1:9" ht="13.5" thickBot="1">
      <c r="A16" s="46">
        <v>1</v>
      </c>
      <c r="B16" s="65"/>
      <c r="C16" s="66" t="s">
        <v>27</v>
      </c>
      <c r="D16" s="67"/>
      <c r="E16" s="66"/>
      <c r="F16" s="68"/>
      <c r="G16" s="69"/>
      <c r="H16" s="70"/>
      <c r="I16" s="71"/>
    </row>
    <row r="17" spans="1:9" ht="13.5" thickBot="1">
      <c r="A17" s="38" t="s">
        <v>23</v>
      </c>
      <c r="B17" s="72" t="s">
        <v>41</v>
      </c>
      <c r="C17" s="73" t="s">
        <v>34</v>
      </c>
      <c r="D17" s="39" t="s">
        <v>15</v>
      </c>
      <c r="E17" s="74">
        <v>3.6</v>
      </c>
      <c r="F17" s="75">
        <v>335.68</v>
      </c>
      <c r="G17" s="76">
        <f>ROUND(E17*F17,2)</f>
        <v>1208.45</v>
      </c>
      <c r="H17" s="77">
        <f>F17*1.15</f>
        <v>386.032</v>
      </c>
      <c r="I17" s="78">
        <f>E17*H17</f>
        <v>1389.7151999999999</v>
      </c>
    </row>
    <row r="18" spans="1:11" ht="13.5" thickBot="1">
      <c r="A18" s="121" t="s">
        <v>0</v>
      </c>
      <c r="B18" s="122"/>
      <c r="C18" s="122"/>
      <c r="D18" s="122"/>
      <c r="E18" s="122"/>
      <c r="F18" s="123"/>
      <c r="G18" s="79">
        <f>SUM(G10:G17)</f>
        <v>1208.45</v>
      </c>
      <c r="H18" s="79">
        <f>SUM(H10:H17)</f>
        <v>386.032</v>
      </c>
      <c r="I18" s="79">
        <f>SUM(I17)</f>
        <v>1389.7151999999999</v>
      </c>
      <c r="K18" s="4"/>
    </row>
    <row r="19" spans="1:9" ht="13.5" thickBot="1">
      <c r="A19" s="46">
        <v>2</v>
      </c>
      <c r="B19" s="57"/>
      <c r="C19" s="58" t="s">
        <v>36</v>
      </c>
      <c r="D19" s="59"/>
      <c r="E19" s="58"/>
      <c r="F19" s="60"/>
      <c r="G19" s="61"/>
      <c r="H19" s="62"/>
      <c r="I19" s="63"/>
    </row>
    <row r="20" spans="1:9" ht="13.5" thickBot="1">
      <c r="A20" s="36" t="s">
        <v>28</v>
      </c>
      <c r="B20" s="52" t="s">
        <v>37</v>
      </c>
      <c r="C20" s="52" t="s">
        <v>38</v>
      </c>
      <c r="D20" s="52" t="s">
        <v>15</v>
      </c>
      <c r="E20" s="53">
        <v>21116</v>
      </c>
      <c r="F20" s="54">
        <v>0.59</v>
      </c>
      <c r="G20" s="55">
        <f>ROUND(E20*F20,2)</f>
        <v>12458.44</v>
      </c>
      <c r="H20" s="56">
        <f>F20*1.15</f>
        <v>0.6784999999999999</v>
      </c>
      <c r="I20" s="56">
        <f>H20*E20</f>
        <v>14327.205999999998</v>
      </c>
    </row>
    <row r="21" spans="1:9" ht="26.25" thickBot="1">
      <c r="A21" s="36" t="s">
        <v>29</v>
      </c>
      <c r="B21" s="37" t="s">
        <v>39</v>
      </c>
      <c r="C21" s="64" t="s">
        <v>40</v>
      </c>
      <c r="D21" s="52" t="s">
        <v>17</v>
      </c>
      <c r="E21" s="53">
        <v>10</v>
      </c>
      <c r="F21" s="54">
        <v>701.64</v>
      </c>
      <c r="G21" s="55">
        <f>ROUND(E21*F21,2)</f>
        <v>7016.4</v>
      </c>
      <c r="H21" s="56">
        <f>F21*1.15</f>
        <v>806.886</v>
      </c>
      <c r="I21" s="56">
        <f>E21*H21</f>
        <v>8068.86</v>
      </c>
    </row>
    <row r="22" spans="1:9" ht="13.5" thickBot="1">
      <c r="A22" s="36" t="s">
        <v>30</v>
      </c>
      <c r="B22" s="42" t="s">
        <v>42</v>
      </c>
      <c r="C22" s="42" t="s">
        <v>16</v>
      </c>
      <c r="D22" s="50" t="s">
        <v>15</v>
      </c>
      <c r="E22" s="49">
        <f>E20</f>
        <v>21116</v>
      </c>
      <c r="F22" s="43">
        <v>3.23</v>
      </c>
      <c r="G22" s="44">
        <f>ROUND(E22*F22,2)</f>
        <v>68204.68</v>
      </c>
      <c r="H22" s="56">
        <f>F22*1.15</f>
        <v>3.7144999999999997</v>
      </c>
      <c r="I22" s="45">
        <f>E22*H22</f>
        <v>78435.382</v>
      </c>
    </row>
    <row r="23" spans="1:9" ht="26.25" thickBot="1">
      <c r="A23" s="36" t="s">
        <v>31</v>
      </c>
      <c r="B23" s="42" t="s">
        <v>43</v>
      </c>
      <c r="C23" s="42" t="s">
        <v>44</v>
      </c>
      <c r="D23" s="50" t="s">
        <v>17</v>
      </c>
      <c r="E23" s="49">
        <f>(E22)*0.03</f>
        <v>633.48</v>
      </c>
      <c r="F23" s="43">
        <v>759.1</v>
      </c>
      <c r="G23" s="44">
        <f>ROUND(E23*F23,2)</f>
        <v>480874.67</v>
      </c>
      <c r="H23" s="56">
        <f>F23*1.15</f>
        <v>872.9649999999999</v>
      </c>
      <c r="I23" s="45">
        <f>E23*H23</f>
        <v>553005.8681999999</v>
      </c>
    </row>
    <row r="24" spans="1:9" ht="13.5" thickBot="1">
      <c r="A24" s="36" t="s">
        <v>32</v>
      </c>
      <c r="B24" s="42" t="s">
        <v>45</v>
      </c>
      <c r="C24" s="42" t="s">
        <v>22</v>
      </c>
      <c r="D24" s="48" t="s">
        <v>15</v>
      </c>
      <c r="E24" s="49">
        <f>E22</f>
        <v>21116</v>
      </c>
      <c r="F24" s="51">
        <v>6.95</v>
      </c>
      <c r="G24" s="44">
        <f>ROUND(E24*F24,2)</f>
        <v>146756.2</v>
      </c>
      <c r="H24" s="56">
        <f>F24*1.15</f>
        <v>7.9925</v>
      </c>
      <c r="I24" s="45">
        <f>E24*H24</f>
        <v>168769.63</v>
      </c>
    </row>
    <row r="25" spans="1:9" ht="13.5" thickBot="1">
      <c r="A25" s="118" t="s">
        <v>0</v>
      </c>
      <c r="B25" s="119"/>
      <c r="C25" s="119"/>
      <c r="D25" s="119"/>
      <c r="E25" s="119"/>
      <c r="F25" s="120"/>
      <c r="G25" s="29">
        <f>SUM(G20:G24)</f>
        <v>715310.3899999999</v>
      </c>
      <c r="H25" s="29">
        <f>SUM(H20:H24)</f>
        <v>1692.2365</v>
      </c>
      <c r="I25" s="29">
        <f>SUM(I20:I24)</f>
        <v>822606.9461999999</v>
      </c>
    </row>
    <row r="26" spans="1:9" ht="13.5" thickBot="1">
      <c r="A26" s="46">
        <v>3</v>
      </c>
      <c r="B26" s="57"/>
      <c r="C26" s="58" t="s">
        <v>54</v>
      </c>
      <c r="D26" s="59"/>
      <c r="E26" s="58"/>
      <c r="F26" s="60"/>
      <c r="G26" s="61"/>
      <c r="H26" s="62"/>
      <c r="I26" s="63"/>
    </row>
    <row r="27" spans="1:9" ht="26.25" thickBot="1">
      <c r="A27" s="36" t="s">
        <v>52</v>
      </c>
      <c r="B27" s="42" t="s">
        <v>55</v>
      </c>
      <c r="C27" s="41" t="s">
        <v>56</v>
      </c>
      <c r="D27" s="80" t="s">
        <v>15</v>
      </c>
      <c r="E27" s="53">
        <v>699</v>
      </c>
      <c r="F27" s="54">
        <v>26.19</v>
      </c>
      <c r="G27" s="55">
        <f>ROUND(E27*F27,2)</f>
        <v>18306.81</v>
      </c>
      <c r="H27" s="56">
        <f>F27*1.15</f>
        <v>30.118499999999997</v>
      </c>
      <c r="I27" s="56">
        <f>H27*E27</f>
        <v>21052.831499999997</v>
      </c>
    </row>
    <row r="28" spans="1:9" ht="30" customHeight="1" thickBot="1">
      <c r="A28" s="36" t="s">
        <v>53</v>
      </c>
      <c r="B28" s="42" t="s">
        <v>57</v>
      </c>
      <c r="C28" s="41" t="s">
        <v>58</v>
      </c>
      <c r="D28" s="80" t="s">
        <v>15</v>
      </c>
      <c r="E28" s="53">
        <v>13</v>
      </c>
      <c r="F28" s="54">
        <v>236.8</v>
      </c>
      <c r="G28" s="55">
        <f>ROUND(E28*F28,2)</f>
        <v>3078.4</v>
      </c>
      <c r="H28" s="56">
        <f>F28*1.15</f>
        <v>272.32</v>
      </c>
      <c r="I28" s="56">
        <f>H28*E28</f>
        <v>3540.16</v>
      </c>
    </row>
    <row r="29" spans="1:11" ht="13.5" thickBot="1">
      <c r="A29" s="118" t="s">
        <v>0</v>
      </c>
      <c r="B29" s="119"/>
      <c r="C29" s="119"/>
      <c r="D29" s="119"/>
      <c r="E29" s="119"/>
      <c r="F29" s="120"/>
      <c r="G29" s="29">
        <f>SUM(G27:G28)</f>
        <v>21385.210000000003</v>
      </c>
      <c r="H29" s="29">
        <f>SUM(H27:H28)</f>
        <v>302.4385</v>
      </c>
      <c r="I29" s="29">
        <f>SUM(I27:I28)</f>
        <v>24592.991499999996</v>
      </c>
      <c r="K29" s="4"/>
    </row>
    <row r="30" spans="1:9" ht="13.5" thickBot="1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3.5" thickBot="1">
      <c r="A31" s="31"/>
      <c r="B31" s="32"/>
      <c r="C31" s="32"/>
      <c r="D31" s="33" t="s">
        <v>24</v>
      </c>
      <c r="E31" s="32"/>
      <c r="F31" s="32"/>
      <c r="G31" s="34">
        <f>G18+G25+G29</f>
        <v>737904.0499999998</v>
      </c>
      <c r="H31" s="34">
        <f>H18+H25+H29</f>
        <v>2380.7070000000003</v>
      </c>
      <c r="I31" s="34">
        <f>I18+I25+I29</f>
        <v>848589.6528999999</v>
      </c>
    </row>
    <row r="32" ht="12.75">
      <c r="I32" s="4"/>
    </row>
    <row r="33" spans="5:9" ht="12.75">
      <c r="E33" s="10" t="s">
        <v>64</v>
      </c>
      <c r="I33" s="4"/>
    </row>
    <row r="34" spans="5:9" ht="12.75">
      <c r="E34" s="10"/>
      <c r="I34" s="4"/>
    </row>
    <row r="35" spans="5:9" ht="12.75">
      <c r="E35" s="10"/>
      <c r="I35" s="4"/>
    </row>
    <row r="36" spans="3:9" ht="12.75">
      <c r="C36" s="111"/>
      <c r="D36" s="111"/>
      <c r="E36" s="10"/>
      <c r="I36" s="4"/>
    </row>
    <row r="37" spans="4:9" ht="12.75">
      <c r="D37" s="112"/>
      <c r="E37" s="10"/>
      <c r="I37" s="4"/>
    </row>
    <row r="38" spans="8:9" ht="12.75">
      <c r="H38" s="10"/>
      <c r="I38" s="10"/>
    </row>
    <row r="39" spans="3:8" ht="12.75">
      <c r="C39" s="17"/>
      <c r="F39" s="17"/>
      <c r="G39" s="17"/>
      <c r="H39" s="17"/>
    </row>
    <row r="40" spans="3:6" ht="12.75">
      <c r="C40" s="12" t="s">
        <v>48</v>
      </c>
      <c r="F40" s="12" t="s">
        <v>50</v>
      </c>
    </row>
    <row r="41" spans="3:6" ht="12.75">
      <c r="C41" s="10" t="s">
        <v>49</v>
      </c>
      <c r="F41" s="10" t="s">
        <v>35</v>
      </c>
    </row>
    <row r="42" ht="12.75">
      <c r="C42" s="10"/>
    </row>
    <row r="45" spans="8:9" ht="12.75">
      <c r="H45" s="4"/>
      <c r="I45" s="4"/>
    </row>
    <row r="49" ht="12.75">
      <c r="E49" s="4"/>
    </row>
    <row r="50" ht="12.75">
      <c r="E50" s="4"/>
    </row>
    <row r="87" spans="2:7" ht="12.75">
      <c r="B87" s="10"/>
      <c r="C87" s="10" t="s">
        <v>26</v>
      </c>
      <c r="D87" s="10"/>
      <c r="E87" s="10"/>
      <c r="F87" s="14"/>
      <c r="G87" s="10"/>
    </row>
    <row r="88" spans="2:7" ht="14.25">
      <c r="B88" s="11"/>
      <c r="C88" s="11"/>
      <c r="D88" s="11"/>
      <c r="E88" s="3"/>
      <c r="F88" s="3"/>
      <c r="G88" s="3"/>
    </row>
    <row r="89" spans="2:6" ht="12.75">
      <c r="B89" s="10"/>
      <c r="C89" s="125"/>
      <c r="D89" s="125"/>
      <c r="E89" s="125"/>
      <c r="F89" s="10"/>
    </row>
    <row r="90" spans="2:6" ht="15">
      <c r="B90" s="11"/>
      <c r="C90" s="113" t="s">
        <v>10</v>
      </c>
      <c r="D90" s="113"/>
      <c r="E90" s="113"/>
      <c r="F90" s="3"/>
    </row>
    <row r="91" spans="2:6" ht="12.75">
      <c r="B91" s="12"/>
      <c r="C91" s="130" t="s">
        <v>12</v>
      </c>
      <c r="D91" s="130"/>
      <c r="E91" s="130"/>
      <c r="F91" s="13"/>
    </row>
    <row r="92" spans="3:6" ht="12.75">
      <c r="C92" s="124" t="s">
        <v>25</v>
      </c>
      <c r="D92" s="124"/>
      <c r="E92" s="124"/>
      <c r="F92" s="2"/>
    </row>
    <row r="93" ht="12.75">
      <c r="G93" s="4"/>
    </row>
    <row r="94" ht="12.75">
      <c r="G94" s="4"/>
    </row>
    <row r="95" spans="6:7" ht="12.75">
      <c r="F95" s="1" t="e">
        <f>F24+#REF!*0.1+#REF!+#REF!+#REF!*0.03+#REF!</f>
        <v>#REF!</v>
      </c>
      <c r="G95" s="4"/>
    </row>
  </sheetData>
  <sheetProtection/>
  <mergeCells count="23">
    <mergeCell ref="A3:I3"/>
    <mergeCell ref="A4:I4"/>
    <mergeCell ref="A8:I8"/>
    <mergeCell ref="A9:I9"/>
    <mergeCell ref="A10:I10"/>
    <mergeCell ref="F13:G13"/>
    <mergeCell ref="A11:I11"/>
    <mergeCell ref="C92:E92"/>
    <mergeCell ref="A25:F25"/>
    <mergeCell ref="C89:E89"/>
    <mergeCell ref="A14:A15"/>
    <mergeCell ref="B14:B15"/>
    <mergeCell ref="F14:F15"/>
    <mergeCell ref="C14:C15"/>
    <mergeCell ref="C91:E91"/>
    <mergeCell ref="D14:D15"/>
    <mergeCell ref="E14:E15"/>
    <mergeCell ref="C90:E90"/>
    <mergeCell ref="H14:H15"/>
    <mergeCell ref="I14:I15"/>
    <mergeCell ref="A29:F29"/>
    <mergeCell ref="A18:F18"/>
    <mergeCell ref="G14:G15"/>
  </mergeCells>
  <printOptions horizontalCentered="1"/>
  <pageMargins left="0.15748031496062992" right="0.15748031496062992" top="0.1968503937007874" bottom="0.1968503937007874" header="0" footer="0.15748031496062992"/>
  <pageSetup horizontalDpi="300" verticalDpi="300" orientation="landscape" paperSize="9" scale="87" r:id="rId4"/>
  <legacyDrawing r:id="rId3"/>
  <oleObjects>
    <oleObject progId="PBrush" shapeId="2326464" r:id="rId1"/>
    <oleObject progId="PBrush" shapeId="1614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5" zoomScaleNormal="115" zoomScalePageLayoutView="0" workbookViewId="0" topLeftCell="A16">
      <selection activeCell="C14" sqref="C14:C15"/>
    </sheetView>
  </sheetViews>
  <sheetFormatPr defaultColWidth="9.140625" defaultRowHeight="12.75"/>
  <cols>
    <col min="2" max="2" width="11.57421875" style="0" customWidth="1"/>
    <col min="3" max="3" width="61.8515625" style="0" customWidth="1"/>
    <col min="4" max="4" width="20.00390625" style="0" customWidth="1"/>
    <col min="5" max="5" width="15.421875" style="0" customWidth="1"/>
    <col min="6" max="6" width="16.57421875" style="0" customWidth="1"/>
  </cols>
  <sheetData>
    <row r="1" spans="1:9" ht="12.75">
      <c r="A1" s="162"/>
      <c r="B1" s="163"/>
      <c r="C1" s="163"/>
      <c r="D1" s="163"/>
      <c r="E1" s="164"/>
      <c r="F1" s="164"/>
      <c r="G1" s="165"/>
      <c r="H1" s="165"/>
      <c r="I1" s="166"/>
    </row>
    <row r="2" spans="1:9" ht="12.75">
      <c r="A2" s="167"/>
      <c r="B2" s="168"/>
      <c r="C2" s="168"/>
      <c r="D2" s="169"/>
      <c r="E2" s="169"/>
      <c r="F2" s="169"/>
      <c r="G2" s="168"/>
      <c r="H2" s="168"/>
      <c r="I2" s="170"/>
    </row>
    <row r="3" spans="1:9" s="88" customFormat="1" ht="23.25">
      <c r="A3" s="171" t="s">
        <v>21</v>
      </c>
      <c r="B3" s="172"/>
      <c r="C3" s="172"/>
      <c r="D3" s="172"/>
      <c r="E3" s="172"/>
      <c r="F3" s="172"/>
      <c r="G3" s="173"/>
      <c r="H3" s="173"/>
      <c r="I3" s="174"/>
    </row>
    <row r="4" spans="1:9" ht="23.25">
      <c r="A4" s="175" t="s">
        <v>11</v>
      </c>
      <c r="B4" s="176"/>
      <c r="C4" s="176"/>
      <c r="D4" s="176"/>
      <c r="E4" s="176"/>
      <c r="F4" s="176"/>
      <c r="G4" s="168"/>
      <c r="H4" s="168"/>
      <c r="I4" s="170"/>
    </row>
    <row r="5" spans="1:9" ht="22.5">
      <c r="A5" s="177" t="s">
        <v>9</v>
      </c>
      <c r="B5" s="178"/>
      <c r="C5" s="168" t="s">
        <v>7</v>
      </c>
      <c r="D5" s="169"/>
      <c r="E5" s="169"/>
      <c r="F5" s="169"/>
      <c r="G5" s="168"/>
      <c r="H5" s="168"/>
      <c r="I5" s="170"/>
    </row>
    <row r="6" spans="1:9" ht="13.5" thickBot="1">
      <c r="A6" s="179"/>
      <c r="B6" s="169"/>
      <c r="C6" s="169"/>
      <c r="D6" s="169"/>
      <c r="E6" s="169"/>
      <c r="F6" s="169"/>
      <c r="G6" s="168"/>
      <c r="H6" s="168"/>
      <c r="I6" s="170"/>
    </row>
    <row r="7" spans="1:9" ht="19.5">
      <c r="A7" s="15" t="s">
        <v>7</v>
      </c>
      <c r="B7" s="16"/>
      <c r="C7" s="7" t="s">
        <v>18</v>
      </c>
      <c r="D7" s="8"/>
      <c r="E7" s="8"/>
      <c r="F7" s="9"/>
      <c r="G7" s="168"/>
      <c r="H7" s="168"/>
      <c r="I7" s="170"/>
    </row>
    <row r="8" spans="1:9" ht="14.25">
      <c r="A8" s="137"/>
      <c r="B8" s="138"/>
      <c r="C8" s="138"/>
      <c r="D8" s="138"/>
      <c r="E8" s="138"/>
      <c r="F8" s="139"/>
      <c r="G8" s="168"/>
      <c r="H8" s="168"/>
      <c r="I8" s="170"/>
    </row>
    <row r="9" spans="1:9" ht="15">
      <c r="A9" s="140" t="str">
        <f>Planilha!A9</f>
        <v>OBRA: INFRAESTRUTURA URBANA - RECAPEAMENTO E PAVIMENTAÇÃO ASFÁLTICA</v>
      </c>
      <c r="B9" s="141"/>
      <c r="C9" s="141"/>
      <c r="D9" s="141"/>
      <c r="E9" s="141"/>
      <c r="F9" s="142"/>
      <c r="G9" s="168"/>
      <c r="H9" s="168"/>
      <c r="I9" s="170"/>
    </row>
    <row r="10" spans="1:9" ht="15">
      <c r="A10" s="140" t="str">
        <f>Planilha!A10</f>
        <v>LOCAL: TODAS AS RUAS DO BAIRRO JARDIM PRIMAVERA III - MUNICIPIO DE CERQUEIRA CESAR - SP</v>
      </c>
      <c r="B10" s="141"/>
      <c r="C10" s="141"/>
      <c r="D10" s="141"/>
      <c r="E10" s="141"/>
      <c r="F10" s="142"/>
      <c r="G10" s="168"/>
      <c r="H10" s="168"/>
      <c r="I10" s="170"/>
    </row>
    <row r="11" spans="1:9" ht="15">
      <c r="A11" s="140" t="s">
        <v>67</v>
      </c>
      <c r="B11" s="141"/>
      <c r="C11" s="141"/>
      <c r="D11" s="141"/>
      <c r="E11" s="141"/>
      <c r="F11" s="141"/>
      <c r="G11" s="141"/>
      <c r="H11" s="141"/>
      <c r="I11" s="142"/>
    </row>
    <row r="12" spans="1:9" ht="13.5" thickBot="1">
      <c r="A12" s="85"/>
      <c r="B12" s="86"/>
      <c r="C12" s="86"/>
      <c r="D12" s="86"/>
      <c r="E12" s="86"/>
      <c r="F12" s="87"/>
      <c r="G12" s="168"/>
      <c r="H12" s="168"/>
      <c r="I12" s="170"/>
    </row>
    <row r="13" spans="1:9" ht="13.5" thickBot="1">
      <c r="A13" s="159"/>
      <c r="B13" s="160"/>
      <c r="C13" s="161"/>
      <c r="D13" s="154" t="s">
        <v>5</v>
      </c>
      <c r="E13" s="155"/>
      <c r="F13" s="156"/>
      <c r="G13" s="168"/>
      <c r="H13" s="168"/>
      <c r="I13" s="170"/>
    </row>
    <row r="14" spans="1:9" ht="12.75" customHeight="1">
      <c r="A14" s="126" t="s">
        <v>4</v>
      </c>
      <c r="B14" s="128" t="s">
        <v>63</v>
      </c>
      <c r="C14" s="126" t="s">
        <v>14</v>
      </c>
      <c r="D14" s="116" t="s">
        <v>3</v>
      </c>
      <c r="E14" s="148" t="s">
        <v>19</v>
      </c>
      <c r="F14" s="157" t="s">
        <v>20</v>
      </c>
      <c r="G14" s="168"/>
      <c r="H14" s="168"/>
      <c r="I14" s="170"/>
    </row>
    <row r="15" spans="1:9" ht="13.5" thickBot="1">
      <c r="A15" s="127"/>
      <c r="B15" s="129"/>
      <c r="C15" s="127"/>
      <c r="D15" s="117"/>
      <c r="E15" s="149"/>
      <c r="F15" s="158"/>
      <c r="G15" s="168"/>
      <c r="H15" s="168"/>
      <c r="I15" s="170"/>
    </row>
    <row r="16" spans="1:9" ht="16.5" customHeight="1" thickBot="1">
      <c r="A16" s="26">
        <v>1</v>
      </c>
      <c r="B16" s="27"/>
      <c r="C16" s="47" t="s">
        <v>27</v>
      </c>
      <c r="D16" s="100">
        <f>D17</f>
        <v>1389.7151999999999</v>
      </c>
      <c r="E16" s="101"/>
      <c r="F16" s="102"/>
      <c r="G16" s="168"/>
      <c r="H16" s="168"/>
      <c r="I16" s="170"/>
    </row>
    <row r="17" spans="1:9" ht="17.25" customHeight="1" thickBot="1">
      <c r="A17" s="28" t="s">
        <v>23</v>
      </c>
      <c r="B17" s="40" t="s">
        <v>33</v>
      </c>
      <c r="C17" s="35" t="s">
        <v>34</v>
      </c>
      <c r="D17" s="103">
        <f>Planilha!I17</f>
        <v>1389.7151999999999</v>
      </c>
      <c r="E17" s="104">
        <f>D17</f>
        <v>1389.7151999999999</v>
      </c>
      <c r="F17" s="105"/>
      <c r="G17" s="168"/>
      <c r="H17" s="168"/>
      <c r="I17" s="170"/>
    </row>
    <row r="18" spans="1:9" ht="16.5" customHeight="1" thickBot="1">
      <c r="A18" s="26">
        <v>2</v>
      </c>
      <c r="B18" s="27"/>
      <c r="C18" s="47" t="s">
        <v>59</v>
      </c>
      <c r="D18" s="100">
        <f>D19+D20+D21+D22+D23-0.01</f>
        <v>822606.9400000001</v>
      </c>
      <c r="E18" s="101"/>
      <c r="F18" s="102"/>
      <c r="G18" s="168"/>
      <c r="H18" s="168"/>
      <c r="I18" s="170"/>
    </row>
    <row r="19" spans="1:9" ht="18" customHeight="1" thickBot="1">
      <c r="A19" s="36" t="s">
        <v>28</v>
      </c>
      <c r="B19" s="52" t="s">
        <v>37</v>
      </c>
      <c r="C19" s="81" t="s">
        <v>38</v>
      </c>
      <c r="D19" s="56">
        <v>14327.21</v>
      </c>
      <c r="E19" s="96">
        <f>D19</f>
        <v>14327.21</v>
      </c>
      <c r="F19" s="106"/>
      <c r="G19" s="168"/>
      <c r="H19" s="168"/>
      <c r="I19" s="170"/>
    </row>
    <row r="20" spans="1:9" ht="26.25" thickBot="1">
      <c r="A20" s="36" t="s">
        <v>29</v>
      </c>
      <c r="B20" s="37" t="s">
        <v>39</v>
      </c>
      <c r="C20" s="82" t="s">
        <v>40</v>
      </c>
      <c r="D20" s="56">
        <v>8068.86</v>
      </c>
      <c r="E20" s="96">
        <f>D20</f>
        <v>8068.86</v>
      </c>
      <c r="F20" s="106"/>
      <c r="G20" s="168"/>
      <c r="H20" s="168"/>
      <c r="I20" s="170"/>
    </row>
    <row r="21" spans="1:9" ht="18" customHeight="1" thickBot="1">
      <c r="A21" s="36" t="s">
        <v>30</v>
      </c>
      <c r="B21" s="42" t="s">
        <v>42</v>
      </c>
      <c r="C21" s="83" t="s">
        <v>16</v>
      </c>
      <c r="D21" s="45">
        <v>78435.38</v>
      </c>
      <c r="E21" s="96">
        <f>D21</f>
        <v>78435.38</v>
      </c>
      <c r="F21" s="106"/>
      <c r="G21" s="168"/>
      <c r="H21" s="168"/>
      <c r="I21" s="170"/>
    </row>
    <row r="22" spans="1:9" ht="26.25" thickBot="1">
      <c r="A22" s="36" t="s">
        <v>31</v>
      </c>
      <c r="B22" s="42" t="s">
        <v>43</v>
      </c>
      <c r="C22" s="83" t="s">
        <v>44</v>
      </c>
      <c r="D22" s="45">
        <v>553005.87</v>
      </c>
      <c r="E22" s="96">
        <f>D22*0.4</f>
        <v>221202.348</v>
      </c>
      <c r="F22" s="106">
        <f>D22-E22</f>
        <v>331803.522</v>
      </c>
      <c r="G22" s="168"/>
      <c r="H22" s="168"/>
      <c r="I22" s="170"/>
    </row>
    <row r="23" spans="1:9" ht="18.75" customHeight="1" thickBot="1">
      <c r="A23" s="36" t="s">
        <v>32</v>
      </c>
      <c r="B23" s="42" t="s">
        <v>45</v>
      </c>
      <c r="C23" s="83" t="s">
        <v>22</v>
      </c>
      <c r="D23" s="45">
        <v>168769.63</v>
      </c>
      <c r="E23" s="96"/>
      <c r="F23" s="106">
        <f>D23</f>
        <v>168769.63</v>
      </c>
      <c r="G23" s="168"/>
      <c r="H23" s="168"/>
      <c r="I23" s="170"/>
    </row>
    <row r="24" spans="1:9" ht="13.5" thickBot="1">
      <c r="A24" s="46">
        <v>4</v>
      </c>
      <c r="B24" s="57"/>
      <c r="C24" s="58" t="s">
        <v>54</v>
      </c>
      <c r="D24" s="92">
        <f>D25+D26</f>
        <v>24592.99</v>
      </c>
      <c r="E24" s="93"/>
      <c r="F24" s="94"/>
      <c r="G24" s="168"/>
      <c r="H24" s="168"/>
      <c r="I24" s="170"/>
    </row>
    <row r="25" spans="1:9" ht="26.25" thickBot="1">
      <c r="A25" s="36" t="s">
        <v>61</v>
      </c>
      <c r="B25" s="42" t="s">
        <v>55</v>
      </c>
      <c r="C25" s="41" t="s">
        <v>56</v>
      </c>
      <c r="D25" s="95">
        <v>21052.83</v>
      </c>
      <c r="E25" s="96"/>
      <c r="F25" s="97">
        <f>D25</f>
        <v>21052.83</v>
      </c>
      <c r="G25" s="168"/>
      <c r="H25" s="168"/>
      <c r="I25" s="170"/>
    </row>
    <row r="26" spans="1:9" ht="26.25" thickBot="1">
      <c r="A26" s="36" t="s">
        <v>62</v>
      </c>
      <c r="B26" s="42" t="s">
        <v>57</v>
      </c>
      <c r="C26" s="41" t="s">
        <v>58</v>
      </c>
      <c r="D26" s="95">
        <v>3540.16</v>
      </c>
      <c r="E26" s="98"/>
      <c r="F26" s="99">
        <f>D26</f>
        <v>3540.16</v>
      </c>
      <c r="G26" s="168"/>
      <c r="H26" s="168"/>
      <c r="I26" s="170"/>
    </row>
    <row r="27" spans="1:9" ht="13.5" thickBot="1">
      <c r="A27" s="89"/>
      <c r="B27" s="90"/>
      <c r="C27" s="91"/>
      <c r="D27" s="107"/>
      <c r="E27" s="104"/>
      <c r="F27" s="108"/>
      <c r="G27" s="168"/>
      <c r="H27" s="168"/>
      <c r="I27" s="170"/>
    </row>
    <row r="28" spans="1:9" ht="13.5" thickBot="1">
      <c r="A28" s="118" t="s">
        <v>0</v>
      </c>
      <c r="B28" s="119"/>
      <c r="C28" s="119"/>
      <c r="D28" s="109">
        <f>E28+F28-0.01</f>
        <v>848589.6451999999</v>
      </c>
      <c r="E28" s="109">
        <f>SUM(E16:E27)</f>
        <v>323423.5132</v>
      </c>
      <c r="F28" s="109">
        <f>SUM(F16:F27)</f>
        <v>525166.142</v>
      </c>
      <c r="G28" s="168"/>
      <c r="H28" s="168"/>
      <c r="I28" s="170"/>
    </row>
    <row r="29" spans="1:9" ht="15" thickBot="1">
      <c r="A29" s="150"/>
      <c r="B29" s="151"/>
      <c r="C29" s="151"/>
      <c r="D29" s="84"/>
      <c r="E29" s="152"/>
      <c r="F29" s="153"/>
      <c r="G29" s="180"/>
      <c r="H29" s="180"/>
      <c r="I29" s="181"/>
    </row>
    <row r="30" spans="1:6" ht="14.25">
      <c r="A30" s="11"/>
      <c r="B30" s="11"/>
      <c r="C30" s="11"/>
      <c r="D30" s="3"/>
      <c r="E30" s="3"/>
      <c r="F30" s="3"/>
    </row>
    <row r="31" spans="1:6" ht="12.75">
      <c r="A31" s="10"/>
      <c r="B31" s="10"/>
      <c r="C31" s="10" t="str">
        <f>Planilha!E33</f>
        <v>Cerqueira César, 17 de Janeiro de 2018.</v>
      </c>
      <c r="D31" s="10"/>
      <c r="E31" s="10"/>
      <c r="F31" s="10"/>
    </row>
    <row r="32" spans="1:6" ht="12.75">
      <c r="A32" s="10"/>
      <c r="B32" s="10"/>
      <c r="C32" s="10"/>
      <c r="D32" s="10"/>
      <c r="E32" s="1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  <row r="35" spans="1:6" ht="12.75">
      <c r="A35" s="10"/>
      <c r="B35" s="10"/>
      <c r="C35" s="10"/>
      <c r="D35" s="10"/>
      <c r="E35" s="10"/>
      <c r="F35" s="10"/>
    </row>
    <row r="36" spans="1:6" ht="14.25">
      <c r="A36" s="11"/>
      <c r="B36" s="11"/>
      <c r="C36" s="11"/>
      <c r="D36" s="3"/>
      <c r="E36" s="3"/>
      <c r="F36" s="3"/>
    </row>
    <row r="37" spans="1:6" ht="12.75">
      <c r="A37" s="10"/>
      <c r="B37" s="10"/>
      <c r="C37" s="18"/>
      <c r="D37" s="1"/>
      <c r="E37" s="17"/>
      <c r="F37" s="17"/>
    </row>
    <row r="38" spans="1:6" ht="15">
      <c r="A38" s="11"/>
      <c r="B38" s="11"/>
      <c r="C38" s="19" t="str">
        <f>Planilha!C40</f>
        <v>Mauro Roberto Bogado da Cunha</v>
      </c>
      <c r="D38" s="1"/>
      <c r="E38" s="12" t="str">
        <f>Planilha!F40</f>
        <v>Marcos Antonio Zaloti</v>
      </c>
      <c r="F38" s="1"/>
    </row>
    <row r="39" spans="1:6" ht="12.75">
      <c r="A39" s="12"/>
      <c r="B39" s="12"/>
      <c r="C39" s="20" t="str">
        <f>Planilha!C41</f>
        <v>Eng. Civil - CREA 0605206262</v>
      </c>
      <c r="D39" s="1"/>
      <c r="E39" s="10" t="str">
        <f>Planilha!F41</f>
        <v>Prefeito Municipal</v>
      </c>
      <c r="F39" s="1"/>
    </row>
    <row r="40" spans="1:6" ht="12.75">
      <c r="A40" s="1"/>
      <c r="B40" s="1"/>
      <c r="C40" s="21"/>
      <c r="D40" s="1"/>
      <c r="E40" s="10"/>
      <c r="F40" s="1"/>
    </row>
  </sheetData>
  <sheetProtection/>
  <mergeCells count="15">
    <mergeCell ref="A4:F4"/>
    <mergeCell ref="A10:F10"/>
    <mergeCell ref="D13:F13"/>
    <mergeCell ref="F14:F15"/>
    <mergeCell ref="A8:F8"/>
    <mergeCell ref="A9:F9"/>
    <mergeCell ref="A11:I11"/>
    <mergeCell ref="B14:B15"/>
    <mergeCell ref="C14:C15"/>
    <mergeCell ref="A14:A15"/>
    <mergeCell ref="E14:E15"/>
    <mergeCell ref="A28:C28"/>
    <mergeCell ref="A29:C29"/>
    <mergeCell ref="D14:D15"/>
    <mergeCell ref="E29:F29"/>
  </mergeCells>
  <printOptions horizontalCentered="1"/>
  <pageMargins left="0.3937007874015748" right="0.3937007874015748" top="0.15748031496062992" bottom="0.1968503937007874" header="0.1968503937007874" footer="0.15748031496062992"/>
  <pageSetup horizontalDpi="600" verticalDpi="600" orientation="landscape" paperSize="9" scale="90" r:id="rId3"/>
  <legacyDrawing r:id="rId2"/>
  <oleObjects>
    <oleObject progId="PBrush" shapeId="600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2018-01-17T18:15:46Z</cp:lastPrinted>
  <dcterms:created xsi:type="dcterms:W3CDTF">1999-02-01T16:53:28Z</dcterms:created>
  <dcterms:modified xsi:type="dcterms:W3CDTF">2018-01-17T18:17:42Z</dcterms:modified>
  <cp:category/>
  <cp:version/>
  <cp:contentType/>
  <cp:contentStatus/>
</cp:coreProperties>
</file>