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'Cronograma'!$A$1:$F$39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<sst xmlns="http://schemas.openxmlformats.org/spreadsheetml/2006/main" count="109" uniqueCount="67">
  <si>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</si>
  <si>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</si>
  <si>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</si>
  <si>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</si>
  <si>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</si>
  <si>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</si>
  <si>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</si>
  <si>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</si>
  <si>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</si>
  <si>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</si>
  <si>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</si>
  <si>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</si>
  <si>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</si>
  <si>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</si>
  <si>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</si>
  <si>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</si>
  <si>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</si>
  <si>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</si>
  <si>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</si>
  <si>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</si>
  <si>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</si>
  <si>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</si>
  <si>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</si>
  <si>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</si>
  <si>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</si>
  <si>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</si>
  <si>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</si>
  <si>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</si>
  <si>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</si>
  <si>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</si>
  <si>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</si>
  <si>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</si>
  <si>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</si>
  <si>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</si>
  <si>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</si>
  <si>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</si>
  <si>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</si>
  <si>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</si>
  <si>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</si>
  <si>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</si>
  <si>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</si>
  <si>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</si>
  <si>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</si>
  <si>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</si>
  <si>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</si>
  <si>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</si>
  <si>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</si>
  <si>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</si>
  <si>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</si>
  <si>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</si>
  <si>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</si>
  <si>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</si>
  <si>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</si>
  <si>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</si>
  <si>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</si>
  <si>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</si>
  <si>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</si>
  <si>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</si>
  <si>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</si>
  <si>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</si>
  <si>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</si>
  <si>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4.1</t>
  </si>
  <si>
    <t>4.2</t>
  </si>
  <si>
    <t>CÓDIGO CPOS 171</t>
  </si>
  <si>
    <t>OBRA: INFRAESTRUTURA URBANA - RECAPEAMENTO ASFÁLTICO</t>
  </si>
  <si>
    <t>Cerqueira César, 18 de Janeiro de 2018.</t>
  </si>
  <si>
    <t>LOCAL: ALAMEDA DAS HORTENCIAS - MUNICIPIO DE CERQUEIRA CESAR - SP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</si>
</sst>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8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43" fontId="9" fillId="0" borderId="13" xfId="47" applyNumberFormat="1" applyFont="1" applyFill="1" applyBorder="1" applyAlignment="1">
      <alignment vertical="top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1" fontId="11" fillId="33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43" fontId="11" fillId="0" borderId="19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1" fillId="33" borderId="16" xfId="0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vertical="top"/>
    </xf>
    <xf numFmtId="1" fontId="11" fillId="33" borderId="15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43" fontId="9" fillId="0" borderId="21" xfId="47" applyNumberFormat="1" applyFont="1" applyFill="1" applyBorder="1" applyAlignment="1">
      <alignment horizontal="right" vertical="top"/>
    </xf>
    <xf numFmtId="43" fontId="9" fillId="0" borderId="22" xfId="0" applyNumberFormat="1" applyFont="1" applyFill="1" applyBorder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/>
    </xf>
    <xf numFmtId="43" fontId="9" fillId="0" borderId="24" xfId="0" applyNumberFormat="1" applyFont="1" applyFill="1" applyBorder="1" applyAlignment="1">
      <alignment horizontal="center" vertical="top"/>
    </xf>
    <xf numFmtId="43" fontId="9" fillId="0" borderId="25" xfId="0" applyNumberFormat="1" applyFont="1" applyFill="1" applyBorder="1" applyAlignment="1">
      <alignment vertical="top"/>
    </xf>
    <xf numFmtId="43" fontId="9" fillId="0" borderId="13" xfId="0" applyNumberFormat="1" applyFont="1" applyFill="1" applyBorder="1" applyAlignment="1">
      <alignment vertical="top"/>
    </xf>
    <xf numFmtId="43" fontId="11" fillId="12" borderId="19" xfId="0" applyNumberFormat="1" applyFont="1" applyFill="1" applyBorder="1" applyAlignment="1" applyProtection="1">
      <alignment vertical="top"/>
      <protection hidden="1" locked="0"/>
    </xf>
    <xf numFmtId="0" fontId="9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left" vertical="top" wrapText="1"/>
    </xf>
    <xf numFmtId="0" fontId="17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3" fontId="9" fillId="0" borderId="31" xfId="47" applyNumberFormat="1" applyFont="1" applyFill="1" applyBorder="1" applyAlignment="1">
      <alignment horizontal="center" vertical="center"/>
    </xf>
    <xf numFmtId="43" fontId="9" fillId="0" borderId="31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/>
    </xf>
    <xf numFmtId="17" fontId="11" fillId="33" borderId="16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1" fontId="11" fillId="33" borderId="16" xfId="0" applyNumberFormat="1" applyFont="1" applyFill="1" applyBorder="1" applyAlignment="1">
      <alignment vertical="center"/>
    </xf>
    <xf numFmtId="1" fontId="11" fillId="33" borderId="17" xfId="0" applyNumberFormat="1" applyFont="1" applyFill="1" applyBorder="1" applyAlignment="1">
      <alignment vertical="center"/>
    </xf>
    <xf numFmtId="0" fontId="17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9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43" fontId="9" fillId="0" borderId="31" xfId="47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43" fontId="9" fillId="0" borderId="31" xfId="0" applyNumberFormat="1" applyFont="1" applyFill="1" applyBorder="1" applyAlignment="1">
      <alignment vertical="center"/>
    </xf>
    <xf numFmtId="43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7" fillId="34" borderId="29" xfId="0" applyFont="1" applyFill="1" applyBorder="1" applyAlignment="1">
      <alignment horizontal="left" vertical="center" wrapText="1"/>
    </xf>
    <xf numFmtId="43" fontId="11" fillId="33" borderId="15" xfId="0" applyNumberFormat="1" applyFont="1" applyFill="1" applyBorder="1" applyAlignment="1">
      <alignment horizontal="center" vertical="top" wrapText="1"/>
    </xf>
    <xf numFmtId="2" fontId="13" fillId="12" borderId="37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9" fillId="0" borderId="23" xfId="47" applyNumberFormat="1" applyFont="1" applyFill="1" applyBorder="1" applyAlignment="1">
      <alignment vertical="top"/>
    </xf>
    <xf numFmtId="43" fontId="9" fillId="0" borderId="22" xfId="0" applyNumberFormat="1" applyFont="1" applyFill="1" applyBorder="1" applyAlignment="1">
      <alignment vertical="top"/>
    </xf>
    <xf numFmtId="43" fontId="9" fillId="0" borderId="23" xfId="0" applyNumberFormat="1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horizontal="center" vertical="top" wrapText="1"/>
    </xf>
    <xf numFmtId="43" fontId="9" fillId="0" borderId="24" xfId="0" applyNumberFormat="1" applyFont="1" applyFill="1" applyBorder="1" applyAlignment="1">
      <alignment vertical="top"/>
    </xf>
    <xf numFmtId="43" fontId="9" fillId="0" borderId="21" xfId="0" applyNumberFormat="1" applyFont="1" applyFill="1" applyBorder="1" applyAlignment="1">
      <alignment vertical="top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2" fontId="10" fillId="0" borderId="0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7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43" fontId="11" fillId="0" borderId="17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17" fontId="11" fillId="0" borderId="46" xfId="0" applyNumberFormat="1" applyFont="1" applyFill="1" applyBorder="1" applyAlignment="1">
      <alignment horizontal="center" vertical="top"/>
    </xf>
    <xf numFmtId="17" fontId="11" fillId="0" borderId="47" xfId="0" applyNumberFormat="1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2" xfId="0" applyFont="1" applyFill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43" fontId="12" fillId="12" borderId="15" xfId="0" applyNumberFormat="1" applyFont="1" applyFill="1" applyBorder="1" applyAlignment="1">
      <alignment horizontal="center" vertical="top"/>
    </xf>
    <xf numFmtId="43" fontId="12" fillId="12" borderId="17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" fontId="11" fillId="33" borderId="48" xfId="0" applyNumberFormat="1" applyFont="1" applyFill="1" applyBorder="1" applyAlignment="1">
      <alignment horizontal="center" vertical="top"/>
    </xf>
    <xf numFmtId="1" fontId="11" fillId="33" borderId="23" xfId="0" applyNumberFormat="1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115" zoomScaleNormal="75" zoomScaleSheetLayoutView="115" zoomScalePageLayoutView="0" workbookViewId="0" topLeftCell="A7">
      <selection activeCell="A28" sqref="A28:F28"/>
    </sheetView>
  </sheetViews>
  <sheetFormatPr defaultColWidth="9.140625" defaultRowHeight="12.75"/>
  <cols>
    <col min="1" max="1" width="7.7109375" style="1" customWidth="1"/>
    <col min="2" max="2" width="11.57421875" style="1" customWidth="1"/>
    <col min="3" max="3" width="46.00390625" style="1" customWidth="1"/>
    <col min="4" max="4" width="12.8515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41" t="s">
        <v>8</v>
      </c>
      <c r="B3" s="141"/>
      <c r="C3" s="141"/>
      <c r="D3" s="141"/>
      <c r="E3" s="141"/>
      <c r="F3" s="141"/>
      <c r="G3" s="141"/>
      <c r="H3" s="141"/>
      <c r="I3" s="141"/>
    </row>
    <row r="4" spans="1:9" ht="27.75">
      <c r="A4" s="142" t="s">
        <v>11</v>
      </c>
      <c r="B4" s="142"/>
      <c r="C4" s="142"/>
      <c r="D4" s="142"/>
      <c r="E4" s="142"/>
      <c r="F4" s="142"/>
      <c r="G4" s="142"/>
      <c r="H4" s="142"/>
      <c r="I4" s="142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43"/>
      <c r="B8" s="144"/>
      <c r="C8" s="144"/>
      <c r="D8" s="144"/>
      <c r="E8" s="144"/>
      <c r="F8" s="144"/>
      <c r="G8" s="144"/>
      <c r="H8" s="144"/>
      <c r="I8" s="145"/>
    </row>
    <row r="9" spans="1:9" ht="18.75" customHeight="1">
      <c r="A9" s="146" t="s">
        <v>64</v>
      </c>
      <c r="B9" s="147"/>
      <c r="C9" s="147"/>
      <c r="D9" s="147"/>
      <c r="E9" s="147"/>
      <c r="F9" s="147"/>
      <c r="G9" s="147"/>
      <c r="H9" s="147"/>
      <c r="I9" s="148"/>
    </row>
    <row r="10" spans="1:9" ht="20.25" customHeight="1" thickBot="1">
      <c r="A10" s="149" t="s">
        <v>66</v>
      </c>
      <c r="B10" s="150"/>
      <c r="C10" s="150"/>
      <c r="D10" s="150"/>
      <c r="E10" s="150"/>
      <c r="F10" s="150"/>
      <c r="G10" s="150"/>
      <c r="H10" s="150"/>
      <c r="I10" s="151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3"/>
      <c r="B12" s="23"/>
      <c r="C12" s="24" t="s">
        <v>51</v>
      </c>
      <c r="D12" s="24"/>
      <c r="E12" s="23"/>
      <c r="F12" s="152" t="s">
        <v>5</v>
      </c>
      <c r="G12" s="153"/>
      <c r="H12" s="25" t="s">
        <v>60</v>
      </c>
      <c r="I12" s="26">
        <v>43040</v>
      </c>
    </row>
    <row r="13" spans="1:9" ht="12.75" customHeight="1">
      <c r="A13" s="132" t="s">
        <v>4</v>
      </c>
      <c r="B13" s="134" t="s">
        <v>63</v>
      </c>
      <c r="C13" s="132" t="s">
        <v>14</v>
      </c>
      <c r="D13" s="137" t="s">
        <v>1</v>
      </c>
      <c r="E13" s="139" t="s">
        <v>6</v>
      </c>
      <c r="F13" s="120" t="s">
        <v>2</v>
      </c>
      <c r="G13" s="122" t="s">
        <v>3</v>
      </c>
      <c r="H13" s="120" t="s">
        <v>47</v>
      </c>
      <c r="I13" s="122" t="s">
        <v>46</v>
      </c>
    </row>
    <row r="14" spans="1:9" ht="13.5" thickBot="1">
      <c r="A14" s="133"/>
      <c r="B14" s="135"/>
      <c r="C14" s="133"/>
      <c r="D14" s="138"/>
      <c r="E14" s="140"/>
      <c r="F14" s="121"/>
      <c r="G14" s="123"/>
      <c r="H14" s="121"/>
      <c r="I14" s="123"/>
    </row>
    <row r="15" spans="1:9" ht="13.5" thickBot="1">
      <c r="A15" s="56">
        <v>1</v>
      </c>
      <c r="B15" s="75"/>
      <c r="C15" s="76" t="s">
        <v>27</v>
      </c>
      <c r="D15" s="77"/>
      <c r="E15" s="76"/>
      <c r="F15" s="78"/>
      <c r="G15" s="79"/>
      <c r="H15" s="80"/>
      <c r="I15" s="81"/>
    </row>
    <row r="16" spans="1:9" ht="13.5" thickBot="1">
      <c r="A16" s="48" t="s">
        <v>23</v>
      </c>
      <c r="B16" s="82" t="s">
        <v>41</v>
      </c>
      <c r="C16" s="83" t="s">
        <v>34</v>
      </c>
      <c r="D16" s="49" t="s">
        <v>15</v>
      </c>
      <c r="E16" s="84">
        <v>3.6</v>
      </c>
      <c r="F16" s="85">
        <v>335.68</v>
      </c>
      <c r="G16" s="86">
        <f>ROUND(E16*F16,2)</f>
        <v>1208.45</v>
      </c>
      <c r="H16" s="87">
        <f>F16*1.15</f>
        <v>386.032</v>
      </c>
      <c r="I16" s="88">
        <f>E16*H16</f>
        <v>1389.7151999999999</v>
      </c>
    </row>
    <row r="17" spans="1:11" ht="13.5" thickBot="1">
      <c r="A17" s="127" t="s">
        <v>0</v>
      </c>
      <c r="B17" s="128"/>
      <c r="C17" s="128"/>
      <c r="D17" s="128"/>
      <c r="E17" s="128"/>
      <c r="F17" s="129"/>
      <c r="G17" s="89">
        <f>SUM(G10:G16)</f>
        <v>1208.45</v>
      </c>
      <c r="H17" s="89">
        <f>SUM(H10:H16)</f>
        <v>386.032</v>
      </c>
      <c r="I17" s="89">
        <f>SUM(I16)</f>
        <v>1389.7151999999999</v>
      </c>
      <c r="K17" s="4"/>
    </row>
    <row r="18" spans="1:9" ht="13.5" thickBot="1">
      <c r="A18" s="56">
        <v>2</v>
      </c>
      <c r="B18" s="67"/>
      <c r="C18" s="68" t="s">
        <v>36</v>
      </c>
      <c r="D18" s="69"/>
      <c r="E18" s="68"/>
      <c r="F18" s="70"/>
      <c r="G18" s="71"/>
      <c r="H18" s="72"/>
      <c r="I18" s="73"/>
    </row>
    <row r="19" spans="1:9" ht="13.5" thickBot="1">
      <c r="A19" s="46" t="s">
        <v>28</v>
      </c>
      <c r="B19" s="62" t="s">
        <v>37</v>
      </c>
      <c r="C19" s="62" t="s">
        <v>38</v>
      </c>
      <c r="D19" s="62" t="s">
        <v>15</v>
      </c>
      <c r="E19" s="63">
        <v>10531.16</v>
      </c>
      <c r="F19" s="64">
        <v>0.59</v>
      </c>
      <c r="G19" s="65">
        <f>ROUND(E19*F19,2)</f>
        <v>6213.38</v>
      </c>
      <c r="H19" s="66">
        <f>F19*1.15</f>
        <v>0.6784999999999999</v>
      </c>
      <c r="I19" s="66">
        <f>H19*E19</f>
        <v>7145.392059999998</v>
      </c>
    </row>
    <row r="20" spans="1:9" ht="26.25" thickBot="1">
      <c r="A20" s="46" t="s">
        <v>29</v>
      </c>
      <c r="B20" s="47" t="s">
        <v>39</v>
      </c>
      <c r="C20" s="74" t="s">
        <v>40</v>
      </c>
      <c r="D20" s="62" t="s">
        <v>17</v>
      </c>
      <c r="E20" s="63">
        <v>6</v>
      </c>
      <c r="F20" s="64">
        <v>701.64</v>
      </c>
      <c r="G20" s="65">
        <f>ROUND(E20*F20,2)</f>
        <v>4209.84</v>
      </c>
      <c r="H20" s="66">
        <f>F20*1.15</f>
        <v>806.886</v>
      </c>
      <c r="I20" s="66">
        <f>E20*H20</f>
        <v>4841.316</v>
      </c>
    </row>
    <row r="21" spans="1:9" ht="13.5" thickBot="1">
      <c r="A21" s="46" t="s">
        <v>30</v>
      </c>
      <c r="B21" s="52" t="s">
        <v>42</v>
      </c>
      <c r="C21" s="52" t="s">
        <v>16</v>
      </c>
      <c r="D21" s="60" t="s">
        <v>15</v>
      </c>
      <c r="E21" s="59">
        <f>E19</f>
        <v>10531.16</v>
      </c>
      <c r="F21" s="53">
        <v>3.23</v>
      </c>
      <c r="G21" s="54">
        <f>ROUND(E21*F21,2)</f>
        <v>34015.65</v>
      </c>
      <c r="H21" s="66">
        <f>F21*1.15</f>
        <v>3.7144999999999997</v>
      </c>
      <c r="I21" s="55">
        <f>E21*H21</f>
        <v>39117.993819999996</v>
      </c>
    </row>
    <row r="22" spans="1:9" ht="26.25" thickBot="1">
      <c r="A22" s="46" t="s">
        <v>31</v>
      </c>
      <c r="B22" s="52" t="s">
        <v>43</v>
      </c>
      <c r="C22" s="52" t="s">
        <v>44</v>
      </c>
      <c r="D22" s="60" t="s">
        <v>17</v>
      </c>
      <c r="E22" s="59">
        <f>(E21)*0.03</f>
        <v>315.9348</v>
      </c>
      <c r="F22" s="53">
        <v>759.1</v>
      </c>
      <c r="G22" s="54">
        <f>ROUND(E22*F22,2)</f>
        <v>239826.11</v>
      </c>
      <c r="H22" s="66">
        <f>F22*1.15</f>
        <v>872.9649999999999</v>
      </c>
      <c r="I22" s="55">
        <f>E22*H22</f>
        <v>275800.02268199995</v>
      </c>
    </row>
    <row r="23" spans="1:9" ht="13.5" thickBot="1">
      <c r="A23" s="46" t="s">
        <v>32</v>
      </c>
      <c r="B23" s="52" t="s">
        <v>45</v>
      </c>
      <c r="C23" s="52" t="s">
        <v>22</v>
      </c>
      <c r="D23" s="58" t="s">
        <v>15</v>
      </c>
      <c r="E23" s="59">
        <f>E21</f>
        <v>10531.16</v>
      </c>
      <c r="F23" s="61">
        <v>6.95</v>
      </c>
      <c r="G23" s="54">
        <f>ROUND(E23*F23,2)</f>
        <v>73191.56</v>
      </c>
      <c r="H23" s="66">
        <f>F23*1.15</f>
        <v>7.9925</v>
      </c>
      <c r="I23" s="55">
        <f>E23*H23</f>
        <v>84170.2963</v>
      </c>
    </row>
    <row r="24" spans="1:9" ht="13.5" thickBot="1">
      <c r="A24" s="124" t="s">
        <v>0</v>
      </c>
      <c r="B24" s="125"/>
      <c r="C24" s="125"/>
      <c r="D24" s="125"/>
      <c r="E24" s="125"/>
      <c r="F24" s="126"/>
      <c r="G24" s="31">
        <f>SUM(G19:G23)</f>
        <v>357456.54</v>
      </c>
      <c r="H24" s="31">
        <f>SUM(H19:H23)</f>
        <v>1692.2365</v>
      </c>
      <c r="I24" s="31">
        <f>SUM(I19:I23)</f>
        <v>411075.02086199995</v>
      </c>
    </row>
    <row r="25" spans="1:9" ht="13.5" thickBot="1">
      <c r="A25" s="56">
        <v>3</v>
      </c>
      <c r="B25" s="67"/>
      <c r="C25" s="68" t="s">
        <v>54</v>
      </c>
      <c r="D25" s="69"/>
      <c r="E25" s="68"/>
      <c r="F25" s="70"/>
      <c r="G25" s="71"/>
      <c r="H25" s="72"/>
      <c r="I25" s="73"/>
    </row>
    <row r="26" spans="1:9" ht="26.25" thickBot="1">
      <c r="A26" s="46" t="s">
        <v>52</v>
      </c>
      <c r="B26" s="52" t="s">
        <v>55</v>
      </c>
      <c r="C26" s="51" t="s">
        <v>56</v>
      </c>
      <c r="D26" s="90" t="s">
        <v>15</v>
      </c>
      <c r="E26" s="63">
        <v>412.27</v>
      </c>
      <c r="F26" s="64">
        <v>26.19</v>
      </c>
      <c r="G26" s="65">
        <f>ROUND(E26*F26,2)</f>
        <v>10797.35</v>
      </c>
      <c r="H26" s="66">
        <f>F26*1.15</f>
        <v>30.118499999999997</v>
      </c>
      <c r="I26" s="66">
        <f>H26*E26</f>
        <v>12416.953994999998</v>
      </c>
    </row>
    <row r="27" spans="1:9" ht="30" customHeight="1" thickBot="1">
      <c r="A27" s="46" t="s">
        <v>53</v>
      </c>
      <c r="B27" s="52" t="s">
        <v>57</v>
      </c>
      <c r="C27" s="51" t="s">
        <v>58</v>
      </c>
      <c r="D27" s="90" t="s">
        <v>15</v>
      </c>
      <c r="E27" s="63">
        <v>7.8</v>
      </c>
      <c r="F27" s="64">
        <v>236.8</v>
      </c>
      <c r="G27" s="65">
        <f>ROUND(E27*F27,2)</f>
        <v>1847.04</v>
      </c>
      <c r="H27" s="66">
        <f>F27*1.15</f>
        <v>272.32</v>
      </c>
      <c r="I27" s="66">
        <f>H27*E27</f>
        <v>2124.096</v>
      </c>
    </row>
    <row r="28" spans="1:11" ht="13.5" thickBot="1">
      <c r="A28" s="124" t="s">
        <v>0</v>
      </c>
      <c r="B28" s="125"/>
      <c r="C28" s="125"/>
      <c r="D28" s="125"/>
      <c r="E28" s="125"/>
      <c r="F28" s="126"/>
      <c r="G28" s="31">
        <f>SUM(G26:G27)</f>
        <v>12644.39</v>
      </c>
      <c r="H28" s="31">
        <f>SUM(H26:H27)</f>
        <v>302.4385</v>
      </c>
      <c r="I28" s="31">
        <f>SUM(I26:I27)</f>
        <v>14541.049994999998</v>
      </c>
      <c r="K28" s="4"/>
    </row>
    <row r="29" spans="1:9" ht="13.5" thickBo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3.5" thickBot="1">
      <c r="A30" s="33"/>
      <c r="B30" s="34"/>
      <c r="C30" s="34"/>
      <c r="D30" s="35" t="s">
        <v>24</v>
      </c>
      <c r="E30" s="34"/>
      <c r="F30" s="34"/>
      <c r="G30" s="36">
        <f>G17+G24+G28</f>
        <v>371309.38</v>
      </c>
      <c r="H30" s="36">
        <f>H17+H24+H28</f>
        <v>2380.7070000000003</v>
      </c>
      <c r="I30" s="36">
        <f>I17+I24+I28</f>
        <v>427005.78605699993</v>
      </c>
    </row>
    <row r="31" ht="12.75">
      <c r="I31" s="4"/>
    </row>
    <row r="32" spans="5:9" ht="12.75">
      <c r="E32" s="10" t="s">
        <v>65</v>
      </c>
      <c r="I32" s="4"/>
    </row>
    <row r="33" spans="5:9" ht="12.75">
      <c r="E33" s="10"/>
      <c r="I33" s="4"/>
    </row>
    <row r="34" spans="3:9" ht="12.75">
      <c r="C34" s="116"/>
      <c r="D34" s="117"/>
      <c r="E34" s="10"/>
      <c r="I34" s="4"/>
    </row>
    <row r="35" spans="4:9" ht="12.75">
      <c r="D35" s="118"/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8"/>
      <c r="F38" s="18"/>
      <c r="G38" s="18"/>
      <c r="H38" s="18"/>
    </row>
    <row r="39" spans="3:6" ht="12.75">
      <c r="C39" s="12" t="s">
        <v>48</v>
      </c>
      <c r="F39" s="12" t="s">
        <v>50</v>
      </c>
    </row>
    <row r="40" spans="3:6" ht="12.75">
      <c r="C40" s="10" t="s">
        <v>49</v>
      </c>
      <c r="F40" s="10" t="s">
        <v>35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26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31"/>
      <c r="D88" s="131"/>
      <c r="E88" s="131"/>
      <c r="F88" s="10"/>
    </row>
    <row r="89" spans="2:6" ht="15">
      <c r="B89" s="11"/>
      <c r="C89" s="119" t="s">
        <v>10</v>
      </c>
      <c r="D89" s="119"/>
      <c r="E89" s="119"/>
      <c r="F89" s="3"/>
    </row>
    <row r="90" spans="2:6" ht="12.75">
      <c r="B90" s="12"/>
      <c r="C90" s="136" t="s">
        <v>12</v>
      </c>
      <c r="D90" s="136"/>
      <c r="E90" s="136"/>
      <c r="F90" s="13"/>
    </row>
    <row r="91" spans="3:6" ht="12.75">
      <c r="C91" s="130" t="s">
        <v>25</v>
      </c>
      <c r="D91" s="130"/>
      <c r="E91" s="130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A3:I3"/>
    <mergeCell ref="A4:I4"/>
    <mergeCell ref="A8:I8"/>
    <mergeCell ref="A9:I9"/>
    <mergeCell ref="A10:I10"/>
    <mergeCell ref="F12:G12"/>
    <mergeCell ref="C91:E91"/>
    <mergeCell ref="A24:F24"/>
    <mergeCell ref="C88:E88"/>
    <mergeCell ref="A13:A14"/>
    <mergeCell ref="B13:B14"/>
    <mergeCell ref="F13:F14"/>
    <mergeCell ref="C13:C14"/>
    <mergeCell ref="C90:E90"/>
    <mergeCell ref="D13:D14"/>
    <mergeCell ref="E13:E14"/>
    <mergeCell ref="C89:E89"/>
    <mergeCell ref="H13:H14"/>
    <mergeCell ref="I13:I14"/>
    <mergeCell ref="A28:F28"/>
    <mergeCell ref="A17:F17"/>
    <mergeCell ref="G13:G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zoomScalePageLayoutView="0" workbookViewId="0" topLeftCell="A4">
      <selection activeCell="C5" sqref="C5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3" customFormat="1" ht="23.25">
      <c r="A3" s="102" t="s">
        <v>21</v>
      </c>
      <c r="B3" s="102"/>
      <c r="C3" s="102"/>
      <c r="D3" s="102"/>
      <c r="E3" s="102"/>
      <c r="F3" s="102"/>
    </row>
    <row r="4" spans="1:6" ht="23.25">
      <c r="A4" s="160" t="s">
        <v>11</v>
      </c>
      <c r="B4" s="160"/>
      <c r="C4" s="160"/>
      <c r="D4" s="160"/>
      <c r="E4" s="160"/>
      <c r="F4" s="160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18</v>
      </c>
      <c r="D7" s="8"/>
      <c r="E7" s="8"/>
      <c r="F7" s="9"/>
    </row>
    <row r="8" spans="1:6" ht="14.25">
      <c r="A8" s="143"/>
      <c r="B8" s="144"/>
      <c r="C8" s="144"/>
      <c r="D8" s="144"/>
      <c r="E8" s="144"/>
      <c r="F8" s="145"/>
    </row>
    <row r="9" spans="1:6" ht="15">
      <c r="A9" s="146" t="str">
        <f>Planilha!A9</f>
        <v>OBRA: INFRAESTRUTURA URBANA - RECAPEAMENTO ASFÁLTICO</v>
      </c>
      <c r="B9" s="147"/>
      <c r="C9" s="147"/>
      <c r="D9" s="147"/>
      <c r="E9" s="147"/>
      <c r="F9" s="148"/>
    </row>
    <row r="10" spans="1:6" ht="15.75" thickBot="1">
      <c r="A10" s="149" t="str">
        <f>Planilha!A10</f>
        <v>LOCAL: ALAMEDA DAS HORTENCIAS - MUNICIPIO DE CERQUEIRA CESAR - SP</v>
      </c>
      <c r="B10" s="150"/>
      <c r="C10" s="150"/>
      <c r="D10" s="150"/>
      <c r="E10" s="150"/>
      <c r="F10" s="151"/>
    </row>
    <row r="11" spans="1:6" ht="13.5" thickBot="1">
      <c r="A11" s="96"/>
      <c r="B11" s="97"/>
      <c r="C11" s="97"/>
      <c r="D11" s="97"/>
      <c r="E11" s="97"/>
      <c r="F11" s="98"/>
    </row>
    <row r="12" spans="1:6" ht="13.5" thickBot="1">
      <c r="A12" s="99"/>
      <c r="B12" s="100"/>
      <c r="C12" s="101"/>
      <c r="D12" s="161" t="s">
        <v>5</v>
      </c>
      <c r="E12" s="162"/>
      <c r="F12" s="163"/>
    </row>
    <row r="13" spans="1:6" ht="12.75" customHeight="1">
      <c r="A13" s="132" t="s">
        <v>4</v>
      </c>
      <c r="B13" s="134" t="s">
        <v>63</v>
      </c>
      <c r="C13" s="132" t="s">
        <v>14</v>
      </c>
      <c r="D13" s="122" t="s">
        <v>3</v>
      </c>
      <c r="E13" s="154" t="s">
        <v>19</v>
      </c>
      <c r="F13" s="164" t="s">
        <v>20</v>
      </c>
    </row>
    <row r="14" spans="1:6" ht="13.5" thickBot="1">
      <c r="A14" s="133"/>
      <c r="B14" s="135"/>
      <c r="C14" s="133"/>
      <c r="D14" s="123"/>
      <c r="E14" s="155"/>
      <c r="F14" s="165"/>
    </row>
    <row r="15" spans="1:6" ht="13.5" thickBot="1">
      <c r="A15" s="27">
        <v>1</v>
      </c>
      <c r="B15" s="28"/>
      <c r="C15" s="57" t="s">
        <v>27</v>
      </c>
      <c r="D15" s="94">
        <f>D16</f>
        <v>1389.7151999999999</v>
      </c>
      <c r="E15" s="37"/>
      <c r="F15" s="29"/>
    </row>
    <row r="16" spans="1:6" ht="13.5" thickBot="1">
      <c r="A16" s="30" t="s">
        <v>23</v>
      </c>
      <c r="B16" s="50" t="s">
        <v>33</v>
      </c>
      <c r="C16" s="38" t="s">
        <v>34</v>
      </c>
      <c r="D16" s="39">
        <f>Planilha!I16</f>
        <v>1389.7151999999999</v>
      </c>
      <c r="E16" s="40">
        <f>D16</f>
        <v>1389.7151999999999</v>
      </c>
      <c r="F16" s="41"/>
    </row>
    <row r="17" spans="1:6" ht="13.5" thickBot="1">
      <c r="A17" s="27">
        <v>2</v>
      </c>
      <c r="B17" s="28"/>
      <c r="C17" s="57" t="s">
        <v>59</v>
      </c>
      <c r="D17" s="94">
        <f>D18+D19+D20+D21+D22</f>
        <v>411075.02</v>
      </c>
      <c r="E17" s="37"/>
      <c r="F17" s="29"/>
    </row>
    <row r="18" spans="1:6" ht="13.5" thickBot="1">
      <c r="A18" s="46" t="s">
        <v>28</v>
      </c>
      <c r="B18" s="62" t="s">
        <v>37</v>
      </c>
      <c r="C18" s="91" t="s">
        <v>38</v>
      </c>
      <c r="D18" s="66">
        <v>7145.39</v>
      </c>
      <c r="E18" s="42">
        <f>D18</f>
        <v>7145.39</v>
      </c>
      <c r="F18" s="115"/>
    </row>
    <row r="19" spans="1:6" ht="26.25" thickBot="1">
      <c r="A19" s="46" t="s">
        <v>29</v>
      </c>
      <c r="B19" s="47" t="s">
        <v>39</v>
      </c>
      <c r="C19" s="92" t="s">
        <v>40</v>
      </c>
      <c r="D19" s="66">
        <v>4841.32</v>
      </c>
      <c r="E19" s="42">
        <f>D19</f>
        <v>4841.32</v>
      </c>
      <c r="F19" s="115"/>
    </row>
    <row r="20" spans="1:6" ht="13.5" thickBot="1">
      <c r="A20" s="46" t="s">
        <v>30</v>
      </c>
      <c r="B20" s="52" t="s">
        <v>42</v>
      </c>
      <c r="C20" s="93" t="s">
        <v>16</v>
      </c>
      <c r="D20" s="55">
        <v>39117.99</v>
      </c>
      <c r="E20" s="42">
        <f>D20</f>
        <v>39117.99</v>
      </c>
      <c r="F20" s="115"/>
    </row>
    <row r="21" spans="1:6" ht="26.25" thickBot="1">
      <c r="A21" s="46" t="s">
        <v>31</v>
      </c>
      <c r="B21" s="52" t="s">
        <v>43</v>
      </c>
      <c r="C21" s="93" t="s">
        <v>44</v>
      </c>
      <c r="D21" s="55">
        <v>275800.02</v>
      </c>
      <c r="E21" s="42">
        <f>D21*0.4</f>
        <v>110320.00800000002</v>
      </c>
      <c r="F21" s="115">
        <f>D21-E21</f>
        <v>165480.012</v>
      </c>
    </row>
    <row r="22" spans="1:6" ht="13.5" thickBot="1">
      <c r="A22" s="46" t="s">
        <v>32</v>
      </c>
      <c r="B22" s="52" t="s">
        <v>45</v>
      </c>
      <c r="C22" s="93" t="s">
        <v>22</v>
      </c>
      <c r="D22" s="55">
        <v>84170.3</v>
      </c>
      <c r="E22" s="42"/>
      <c r="F22" s="115">
        <f>D22</f>
        <v>84170.3</v>
      </c>
    </row>
    <row r="23" spans="1:6" ht="13.5" thickBot="1">
      <c r="A23" s="56">
        <v>4</v>
      </c>
      <c r="B23" s="67"/>
      <c r="C23" s="68" t="s">
        <v>54</v>
      </c>
      <c r="D23" s="110">
        <f>D24+D25</f>
        <v>14541.050000000001</v>
      </c>
      <c r="E23" s="113"/>
      <c r="F23" s="114"/>
    </row>
    <row r="24" spans="1:6" ht="26.25" thickBot="1">
      <c r="A24" s="46" t="s">
        <v>61</v>
      </c>
      <c r="B24" s="52" t="s">
        <v>55</v>
      </c>
      <c r="C24" s="51" t="s">
        <v>56</v>
      </c>
      <c r="D24" s="17">
        <v>12416.95</v>
      </c>
      <c r="E24" s="111"/>
      <c r="F24" s="112">
        <f>D24</f>
        <v>12416.95</v>
      </c>
    </row>
    <row r="25" spans="1:6" ht="26.25" thickBot="1">
      <c r="A25" s="46" t="s">
        <v>62</v>
      </c>
      <c r="B25" s="52" t="s">
        <v>57</v>
      </c>
      <c r="C25" s="51" t="s">
        <v>58</v>
      </c>
      <c r="D25" s="17">
        <v>2124.1</v>
      </c>
      <c r="E25" s="43"/>
      <c r="F25" s="44">
        <f>D25</f>
        <v>2124.1</v>
      </c>
    </row>
    <row r="26" spans="1:6" ht="13.5" thickBot="1">
      <c r="A26" s="104"/>
      <c r="B26" s="105"/>
      <c r="C26" s="106"/>
      <c r="D26" s="107"/>
      <c r="E26" s="108"/>
      <c r="F26" s="109"/>
    </row>
    <row r="27" spans="1:6" ht="13.5" thickBot="1">
      <c r="A27" s="124" t="s">
        <v>0</v>
      </c>
      <c r="B27" s="125"/>
      <c r="C27" s="125"/>
      <c r="D27" s="45">
        <f>E27+F27</f>
        <v>427005.7852</v>
      </c>
      <c r="E27" s="45">
        <f>SUM(E15:E26)</f>
        <v>162814.42320000002</v>
      </c>
      <c r="F27" s="45">
        <f>SUM(F15:F26)</f>
        <v>264191.36199999996</v>
      </c>
    </row>
    <row r="28" spans="1:6" ht="15" thickBot="1">
      <c r="A28" s="156"/>
      <c r="B28" s="157"/>
      <c r="C28" s="157"/>
      <c r="D28" s="95"/>
      <c r="E28" s="158"/>
      <c r="F28" s="159"/>
    </row>
    <row r="29" spans="1:6" ht="14.25">
      <c r="A29" s="11"/>
      <c r="B29" s="11"/>
      <c r="C29" s="11"/>
      <c r="D29" s="3"/>
      <c r="E29" s="3"/>
      <c r="F29" s="3"/>
    </row>
    <row r="30" spans="1:6" ht="12.75">
      <c r="A30" s="10"/>
      <c r="B30" s="10"/>
      <c r="C30" s="10" t="str">
        <f>Planilha!E32</f>
        <v>Cerqueira César, 18 de Janeiro de 2018.</v>
      </c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4.25">
      <c r="A35" s="11"/>
      <c r="B35" s="11"/>
      <c r="C35" s="11"/>
      <c r="D35" s="3"/>
      <c r="E35" s="3"/>
      <c r="F35" s="3"/>
    </row>
    <row r="36" spans="1:6" ht="12.75">
      <c r="A36" s="10"/>
      <c r="B36" s="10"/>
      <c r="C36" s="19"/>
      <c r="D36" s="1"/>
      <c r="E36" s="18"/>
      <c r="F36" s="18"/>
    </row>
    <row r="37" spans="1:6" ht="15">
      <c r="A37" s="11"/>
      <c r="B37" s="11"/>
      <c r="C37" s="20" t="str">
        <f>Planilha!C39</f>
        <v>Mauro Roberto Bogado da Cunha</v>
      </c>
      <c r="D37" s="1"/>
      <c r="E37" s="12" t="str">
        <f>Planilha!F39</f>
        <v>Marcos Antonio Zaloti</v>
      </c>
      <c r="F37" s="1"/>
    </row>
    <row r="38" spans="1:6" ht="12.75">
      <c r="A38" s="12"/>
      <c r="B38" s="12"/>
      <c r="C38" s="21" t="str">
        <f>Planilha!C40</f>
        <v>Eng. Civil - CREA 0605206262</v>
      </c>
      <c r="D38" s="1"/>
      <c r="E38" s="10" t="str">
        <f>Planilha!F40</f>
        <v>Prefeito Municipal</v>
      </c>
      <c r="F38" s="1"/>
    </row>
    <row r="39" spans="1:6" ht="12.75">
      <c r="A39" s="1"/>
      <c r="B39" s="1"/>
      <c r="C39" s="22"/>
      <c r="D39" s="1"/>
      <c r="E39" s="10"/>
      <c r="F39" s="1"/>
    </row>
  </sheetData>
  <sheetProtection/>
  <mergeCells count="14">
    <mergeCell ref="A4:F4"/>
    <mergeCell ref="A10:F10"/>
    <mergeCell ref="D12:F12"/>
    <mergeCell ref="F13:F14"/>
    <mergeCell ref="A8:F8"/>
    <mergeCell ref="A9:F9"/>
    <mergeCell ref="B13:B14"/>
    <mergeCell ref="C13:C14"/>
    <mergeCell ref="A13:A14"/>
    <mergeCell ref="E13:E14"/>
    <mergeCell ref="A27:C27"/>
    <mergeCell ref="A28:C28"/>
    <mergeCell ref="D13:D14"/>
    <mergeCell ref="E28:F28"/>
  </mergeCells>
  <printOptions horizontalCentered="1"/>
  <pageMargins left="0.31496062992125984" right="0.3937007874015748" top="0.15748031496062992" bottom="0.1968503937007874" header="0.1968503937007874" footer="0.15748031496062992"/>
  <pageSetup horizontalDpi="600" verticalDpi="600" orientation="landscape" paperSize="9" scale="95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2018-01-18T11:08:22Z</cp:lastPrinted>
  <dcterms:created xsi:type="dcterms:W3CDTF">1999-02-01T16:53:28Z</dcterms:created>
  <dcterms:modified xsi:type="dcterms:W3CDTF">2018-01-18T11:11:28Z</dcterms:modified>
  <cp:category/>
  <cp:version/>
  <cp:contentType/>
  <cp:contentStatus/>
</cp:coreProperties>
</file>