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0"/>
  </bookViews>
  <sheets>
    <sheet name="ORÇAMENTO" sheetId="1" r:id="rId1"/>
    <sheet name="CRONOGRAMA" sheetId="2" r:id="rId2"/>
  </sheets>
  <definedNames>
    <definedName name="_xlnm.Print_Area" localSheetId="1">'CRONOGRAMA'!$B$2:$K$36</definedName>
  </definedNames>
  <calcPr fullCalcOnLoad="1"/>
</workbook>
</file>

<file path=xl/sharedStrings.xml><?xml version="1.0" encoding="utf-8"?>
<sst xmlns="http://schemas.openxmlformats.org/spreadsheetml/2006/main" count="124" uniqueCount="92">
  <si>
    <t>Placa de identificação para obra</t>
  </si>
  <si>
    <t>02.08.020</t>
  </si>
  <si>
    <t>CÓDIGO</t>
  </si>
  <si>
    <t>DISCRIMINAÇÃO DOS SERVIÇOS</t>
  </si>
  <si>
    <t>QTD</t>
  </si>
  <si>
    <t>UN</t>
  </si>
  <si>
    <t>CUSTO UNITÁRIO (R$)</t>
  </si>
  <si>
    <t>M2</t>
  </si>
  <si>
    <t>CUSTO TOTAL (R$)</t>
  </si>
  <si>
    <t>INÍCIO, APOIO E ADMINISTRAÇÃO DA OBRA</t>
  </si>
  <si>
    <t>SUBTOTAL - ITEM 1</t>
  </si>
  <si>
    <t>SUBTOTAL - ITEM 2</t>
  </si>
  <si>
    <t>SUBTOTAL - ITEM 3</t>
  </si>
  <si>
    <t>TOTAL</t>
  </si>
  <si>
    <t>1.</t>
  </si>
  <si>
    <t>1.1</t>
  </si>
  <si>
    <t>2.</t>
  </si>
  <si>
    <t>2.1</t>
  </si>
  <si>
    <t>3.</t>
  </si>
  <si>
    <t>3.1</t>
  </si>
  <si>
    <t>4.</t>
  </si>
  <si>
    <t>4.1</t>
  </si>
  <si>
    <t>5.</t>
  </si>
  <si>
    <t>OBRA:</t>
  </si>
  <si>
    <t>LOCAL:</t>
  </si>
  <si>
    <t>PREFEITURA MUNICIPAL DE CERQUEIRA CÉSAR</t>
  </si>
  <si>
    <t>DEPARTAMENTO DE ENGENHARIA</t>
  </si>
  <si>
    <t>DATA BASE:</t>
  </si>
  <si>
    <t>PLANILHA DE REFERÊNCIA:</t>
  </si>
  <si>
    <t>ITEM</t>
  </si>
  <si>
    <t>PLANILHA ORÇAMENTÁRIA</t>
  </si>
  <si>
    <t>MÊS 1</t>
  </si>
  <si>
    <t>MÊS 2</t>
  </si>
  <si>
    <t>VALOR (R$)</t>
  </si>
  <si>
    <t>PESO (%)</t>
  </si>
  <si>
    <t>TOTAL (R$)</t>
  </si>
  <si>
    <t>PARCELA (%)</t>
  </si>
  <si>
    <t xml:space="preserve">ACUMULADO (%) </t>
  </si>
  <si>
    <t>PARCELA</t>
  </si>
  <si>
    <t>ACUMULADO</t>
  </si>
  <si>
    <t>CRONOGRAMA FISICO FINANCEIRO</t>
  </si>
  <si>
    <t>ENGENHEIRO CIVIL</t>
  </si>
  <si>
    <t>_______________________________________</t>
  </si>
  <si>
    <t>____________________________________</t>
  </si>
  <si>
    <t>MAURO ROBERTO BOGADO DA CUNHA</t>
  </si>
  <si>
    <t>CREA SP 0605206262</t>
  </si>
  <si>
    <t>CPOS 170</t>
  </si>
  <si>
    <t>07/2017</t>
  </si>
  <si>
    <t>22.03.070</t>
  </si>
  <si>
    <t>Forro em lâmina de PVC</t>
  </si>
  <si>
    <t>SUBTOTAL - ITEM 6</t>
  </si>
  <si>
    <t>FORRO, BRISE E FACHADA</t>
  </si>
  <si>
    <t>RETIRADA DE FORRO, BRISE E FACHADA</t>
  </si>
  <si>
    <t>04.07.020</t>
  </si>
  <si>
    <t>Retirada de forro qualquer em placas ou tiras fixadas</t>
  </si>
  <si>
    <t>Retirada de sistema de fixação/tarugamento de forro</t>
  </si>
  <si>
    <t>04.07.060</t>
  </si>
  <si>
    <t>7.</t>
  </si>
  <si>
    <t>7.1</t>
  </si>
  <si>
    <t>7.2</t>
  </si>
  <si>
    <t>SUBTOTAL - ITEM 7</t>
  </si>
  <si>
    <t>M</t>
  </si>
  <si>
    <t>PREÇO TOTAL - BDI 20% (R$)</t>
  </si>
  <si>
    <t>TROCA DO FORRO DE SETE SALAS NA EMEIEF MARIA JOSÉ FRANÇA NOGUEIRA</t>
  </si>
  <si>
    <t>AVENIDA SÃO PAULO Nº 32 - BAIRRO SÃO LUCAS - CERQUEIRA CESAR - SP</t>
  </si>
  <si>
    <t>RETIRADA EM ESTALAÇÃO ELETRICA</t>
  </si>
  <si>
    <t>04.20.040</t>
  </si>
  <si>
    <t>Remoção de lampada</t>
  </si>
  <si>
    <t>UM</t>
  </si>
  <si>
    <t>2.2</t>
  </si>
  <si>
    <t>04.20.280</t>
  </si>
  <si>
    <t>Remoção de Soquete</t>
  </si>
  <si>
    <t>3.2</t>
  </si>
  <si>
    <t>RECOLOCAÇÃO EM ESTALAÇÃO ELETRICA</t>
  </si>
  <si>
    <t>Recolocação de Soquete</t>
  </si>
  <si>
    <t>Recolocação de Lampada</t>
  </si>
  <si>
    <t>CERQUEIRA CÉSAR, 28 DE SETEMBRO DE 2017.</t>
  </si>
  <si>
    <t>RETIRADA DE TELHAMENTO E PROTEÇÃO</t>
  </si>
  <si>
    <t>5.1</t>
  </si>
  <si>
    <t>5.2</t>
  </si>
  <si>
    <t>6.</t>
  </si>
  <si>
    <t>6.1</t>
  </si>
  <si>
    <t>04.03.020</t>
  </si>
  <si>
    <t>TELHAMENTO</t>
  </si>
  <si>
    <t>16.02.030</t>
  </si>
  <si>
    <t>SUBTOTAL - ITEM 5</t>
  </si>
  <si>
    <t>SUBTOTAL - ITEM 4</t>
  </si>
  <si>
    <t>Retirada de telhamento em barro</t>
  </si>
  <si>
    <t>Telha de barro tipo romana (colocação de telhas novas)</t>
  </si>
  <si>
    <t>Cumeeira de barro emboçado tipos: plan, romana, italiana, francesa e paulistinha (retirada troca e emboçamento)</t>
  </si>
  <si>
    <t>CERQUEIRA CESAR, 28 DE SETEMBRO DE 2017</t>
  </si>
  <si>
    <t>16.02.230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</si>
</sst>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%"/>
    <numFmt numFmtId="193" formatCode="0.0000%"/>
    <numFmt numFmtId="194" formatCode="0.00000%"/>
    <numFmt numFmtId="195" formatCode="#\-##0.00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F4A6"/>
        <bgColor indexed="64"/>
      </patternFill>
    </fill>
    <fill>
      <patternFill patternType="lightUp"/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center" wrapText="1"/>
    </xf>
    <xf numFmtId="4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" fontId="20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4" fontId="20" fillId="32" borderId="10" xfId="0" applyNumberFormat="1" applyFont="1" applyFill="1" applyBorder="1" applyAlignment="1">
      <alignment horizontal="center" vertical="center"/>
    </xf>
    <xf numFmtId="4" fontId="20" fillId="32" borderId="10" xfId="0" applyNumberFormat="1" applyFont="1" applyFill="1" applyBorder="1" applyAlignment="1">
      <alignment horizontal="center" vertical="center" wrapText="1"/>
    </xf>
    <xf numFmtId="10" fontId="20" fillId="33" borderId="10" xfId="0" applyNumberFormat="1" applyFont="1" applyFill="1" applyBorder="1" applyAlignment="1" quotePrefix="1">
      <alignment horizontal="center" vertical="center"/>
    </xf>
    <xf numFmtId="44" fontId="20" fillId="34" borderId="10" xfId="0" applyNumberFormat="1" applyFont="1" applyFill="1" applyBorder="1" applyAlignment="1">
      <alignment horizontal="center" vertical="center"/>
    </xf>
    <xf numFmtId="44" fontId="20" fillId="34" borderId="10" xfId="0" applyNumberFormat="1" applyFont="1" applyFill="1" applyBorder="1" applyAlignment="1" quotePrefix="1">
      <alignment horizontal="center" vertical="center"/>
    </xf>
    <xf numFmtId="10" fontId="20" fillId="35" borderId="10" xfId="0" applyNumberFormat="1" applyFont="1" applyFill="1" applyBorder="1" applyAlignment="1">
      <alignment horizontal="center" vertical="center"/>
    </xf>
    <xf numFmtId="44" fontId="20" fillId="35" borderId="10" xfId="0" applyNumberFormat="1" applyFont="1" applyFill="1" applyBorder="1" applyAlignment="1">
      <alignment horizontal="center" vertical="center"/>
    </xf>
    <xf numFmtId="10" fontId="20" fillId="35" borderId="10" xfId="0" applyNumberFormat="1" applyFont="1" applyFill="1" applyBorder="1" applyAlignment="1" quotePrefix="1">
      <alignment horizontal="center" vertical="center"/>
    </xf>
    <xf numFmtId="44" fontId="20" fillId="35" borderId="10" xfId="0" applyNumberFormat="1" applyFont="1" applyFill="1" applyBorder="1" applyAlignment="1" quotePrefix="1">
      <alignment horizontal="center" vertical="center"/>
    </xf>
    <xf numFmtId="10" fontId="21" fillId="34" borderId="10" xfId="0" applyNumberFormat="1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41" fillId="32" borderId="10" xfId="0" applyFont="1" applyFill="1" applyBorder="1" applyAlignment="1">
      <alignment horizontal="right" vertical="center"/>
    </xf>
    <xf numFmtId="4" fontId="41" fillId="32" borderId="1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right" vertical="center"/>
    </xf>
    <xf numFmtId="4" fontId="21" fillId="3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0" fontId="21" fillId="0" borderId="22" xfId="0" applyNumberFormat="1" applyFont="1" applyBorder="1" applyAlignment="1">
      <alignment horizontal="center" vertical="center"/>
    </xf>
    <xf numFmtId="10" fontId="21" fillId="0" borderId="2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4" fontId="21" fillId="0" borderId="17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tabSelected="1" zoomScale="115" zoomScaleNormal="115" zoomScalePageLayoutView="0" workbookViewId="0" topLeftCell="A25">
      <selection activeCell="D36" sqref="D36"/>
    </sheetView>
  </sheetViews>
  <sheetFormatPr defaultColWidth="9.140625" defaultRowHeight="12.75"/>
  <cols>
    <col min="1" max="1" width="4.28125" style="1" customWidth="1"/>
    <col min="2" max="2" width="3.7109375" style="1" customWidth="1"/>
    <col min="3" max="3" width="10.7109375" style="5" customWidth="1"/>
    <col min="4" max="4" width="12.7109375" style="2" customWidth="1"/>
    <col min="5" max="5" width="53.57421875" style="1" customWidth="1"/>
    <col min="6" max="6" width="10.57421875" style="2" customWidth="1"/>
    <col min="7" max="7" width="10.421875" style="3" customWidth="1"/>
    <col min="8" max="8" width="13.8515625" style="3" customWidth="1"/>
    <col min="9" max="9" width="12.7109375" style="4" customWidth="1"/>
    <col min="10" max="10" width="13.7109375" style="4" customWidth="1"/>
    <col min="11" max="12" width="3.7109375" style="1" customWidth="1"/>
    <col min="13" max="16384" width="9.140625" style="1" customWidth="1"/>
  </cols>
  <sheetData>
    <row r="1" ht="15" customHeight="1" thickBot="1"/>
    <row r="2" spans="2:11" ht="15" customHeight="1">
      <c r="B2" s="10"/>
      <c r="C2" s="11"/>
      <c r="D2" s="12"/>
      <c r="E2" s="13"/>
      <c r="F2" s="12"/>
      <c r="G2" s="14"/>
      <c r="H2" s="14"/>
      <c r="I2" s="15"/>
      <c r="J2" s="15"/>
      <c r="K2" s="16"/>
    </row>
    <row r="3" spans="2:11" s="9" customFormat="1" ht="30" customHeight="1">
      <c r="B3" s="17"/>
      <c r="C3" s="96" t="s">
        <v>25</v>
      </c>
      <c r="D3" s="96"/>
      <c r="E3" s="96"/>
      <c r="F3" s="96"/>
      <c r="G3" s="96"/>
      <c r="H3" s="96"/>
      <c r="I3" s="96"/>
      <c r="J3" s="96"/>
      <c r="K3" s="18"/>
    </row>
    <row r="4" spans="2:11" ht="15" customHeight="1">
      <c r="B4" s="19"/>
      <c r="C4" s="97" t="s">
        <v>26</v>
      </c>
      <c r="D4" s="97"/>
      <c r="E4" s="97"/>
      <c r="F4" s="97"/>
      <c r="G4" s="97"/>
      <c r="H4" s="97"/>
      <c r="I4" s="97"/>
      <c r="J4" s="97"/>
      <c r="K4" s="20"/>
    </row>
    <row r="5" spans="2:11" ht="15" customHeight="1">
      <c r="B5" s="19"/>
      <c r="C5" s="97" t="s">
        <v>30</v>
      </c>
      <c r="D5" s="97"/>
      <c r="E5" s="97"/>
      <c r="F5" s="97"/>
      <c r="G5" s="97"/>
      <c r="H5" s="97"/>
      <c r="I5" s="97"/>
      <c r="J5" s="97"/>
      <c r="K5" s="20"/>
    </row>
    <row r="6" spans="2:11" ht="15" customHeight="1">
      <c r="B6" s="19"/>
      <c r="C6" s="85"/>
      <c r="D6" s="22"/>
      <c r="E6" s="23"/>
      <c r="F6" s="22"/>
      <c r="G6" s="24"/>
      <c r="H6" s="24"/>
      <c r="I6" s="25"/>
      <c r="J6" s="25"/>
      <c r="K6" s="20"/>
    </row>
    <row r="7" spans="2:11" ht="15" customHeight="1">
      <c r="B7" s="19"/>
      <c r="C7" s="84" t="s">
        <v>23</v>
      </c>
      <c r="D7" s="81" t="s">
        <v>63</v>
      </c>
      <c r="E7" s="82"/>
      <c r="F7" s="23"/>
      <c r="G7" s="24"/>
      <c r="H7" s="81" t="s">
        <v>28</v>
      </c>
      <c r="I7" s="82"/>
      <c r="J7" s="7" t="s">
        <v>46</v>
      </c>
      <c r="K7" s="20"/>
    </row>
    <row r="8" spans="2:11" ht="15" customHeight="1">
      <c r="B8" s="19"/>
      <c r="C8" s="84" t="s">
        <v>24</v>
      </c>
      <c r="D8" s="81" t="s">
        <v>64</v>
      </c>
      <c r="E8" s="86"/>
      <c r="F8" s="23"/>
      <c r="G8" s="95" t="s">
        <v>27</v>
      </c>
      <c r="H8" s="95"/>
      <c r="I8" s="95"/>
      <c r="J8" s="35" t="s">
        <v>47</v>
      </c>
      <c r="K8" s="20"/>
    </row>
    <row r="9" spans="2:11" ht="15" customHeight="1">
      <c r="B9" s="19"/>
      <c r="C9" s="85"/>
      <c r="D9" s="22"/>
      <c r="E9" s="23"/>
      <c r="F9" s="22"/>
      <c r="G9" s="24"/>
      <c r="H9" s="24"/>
      <c r="I9" s="25"/>
      <c r="J9" s="25"/>
      <c r="K9" s="20"/>
    </row>
    <row r="10" spans="2:11" s="2" customFormat="1" ht="30" customHeight="1">
      <c r="B10" s="26"/>
      <c r="C10" s="58" t="s">
        <v>29</v>
      </c>
      <c r="D10" s="58" t="s">
        <v>2</v>
      </c>
      <c r="E10" s="58" t="s">
        <v>3</v>
      </c>
      <c r="F10" s="58" t="s">
        <v>5</v>
      </c>
      <c r="G10" s="59" t="s">
        <v>4</v>
      </c>
      <c r="H10" s="60" t="s">
        <v>6</v>
      </c>
      <c r="I10" s="60" t="s">
        <v>8</v>
      </c>
      <c r="J10" s="60" t="s">
        <v>62</v>
      </c>
      <c r="K10" s="27"/>
    </row>
    <row r="11" spans="2:11" s="6" customFormat="1" ht="15" customHeight="1">
      <c r="B11" s="28"/>
      <c r="C11" s="84" t="s">
        <v>14</v>
      </c>
      <c r="D11" s="94" t="s">
        <v>9</v>
      </c>
      <c r="E11" s="94"/>
      <c r="F11" s="91"/>
      <c r="G11" s="91"/>
      <c r="H11" s="91"/>
      <c r="I11" s="91"/>
      <c r="J11" s="91"/>
      <c r="K11" s="29"/>
    </row>
    <row r="12" spans="2:11" s="79" customFormat="1" ht="15" customHeight="1">
      <c r="B12" s="72"/>
      <c r="C12" s="73" t="s">
        <v>15</v>
      </c>
      <c r="D12" s="74" t="s">
        <v>1</v>
      </c>
      <c r="E12" s="75" t="s">
        <v>0</v>
      </c>
      <c r="F12" s="74" t="s">
        <v>7</v>
      </c>
      <c r="G12" s="76">
        <v>3</v>
      </c>
      <c r="H12" s="76">
        <v>332.22</v>
      </c>
      <c r="I12" s="77">
        <f>H12*G12</f>
        <v>996.6600000000001</v>
      </c>
      <c r="J12" s="77">
        <f>I12*1.2</f>
        <v>1195.992</v>
      </c>
      <c r="K12" s="78"/>
    </row>
    <row r="13" spans="2:11" ht="15" customHeight="1">
      <c r="B13" s="19"/>
      <c r="C13" s="92" t="s">
        <v>10</v>
      </c>
      <c r="D13" s="92"/>
      <c r="E13" s="92"/>
      <c r="F13" s="92"/>
      <c r="G13" s="92"/>
      <c r="H13" s="92"/>
      <c r="I13" s="93">
        <f>SUM(J12:J12)</f>
        <v>1195.992</v>
      </c>
      <c r="J13" s="93"/>
      <c r="K13" s="20"/>
    </row>
    <row r="14" spans="2:11" s="79" customFormat="1" ht="15" customHeight="1">
      <c r="B14" s="72"/>
      <c r="C14" s="73" t="s">
        <v>16</v>
      </c>
      <c r="D14" s="89" t="s">
        <v>65</v>
      </c>
      <c r="E14" s="90"/>
      <c r="F14" s="91"/>
      <c r="G14" s="91"/>
      <c r="H14" s="91"/>
      <c r="I14" s="91"/>
      <c r="J14" s="91"/>
      <c r="K14" s="78"/>
    </row>
    <row r="15" spans="2:11" s="79" customFormat="1" ht="15" customHeight="1">
      <c r="B15" s="72"/>
      <c r="C15" s="73" t="s">
        <v>17</v>
      </c>
      <c r="D15" s="74" t="s">
        <v>66</v>
      </c>
      <c r="E15" s="75" t="s">
        <v>67</v>
      </c>
      <c r="F15" s="74" t="s">
        <v>68</v>
      </c>
      <c r="G15" s="76">
        <f>7*9</f>
        <v>63</v>
      </c>
      <c r="H15" s="76">
        <v>2.84</v>
      </c>
      <c r="I15" s="77">
        <f>H15*G15</f>
        <v>178.92</v>
      </c>
      <c r="J15" s="77">
        <f>I15*1.2</f>
        <v>214.70399999999998</v>
      </c>
      <c r="K15" s="78"/>
    </row>
    <row r="16" spans="2:11" s="79" customFormat="1" ht="15" customHeight="1">
      <c r="B16" s="72"/>
      <c r="C16" s="73" t="s">
        <v>69</v>
      </c>
      <c r="D16" s="74" t="s">
        <v>70</v>
      </c>
      <c r="E16" s="75" t="s">
        <v>71</v>
      </c>
      <c r="F16" s="74" t="s">
        <v>68</v>
      </c>
      <c r="G16" s="76">
        <f>7*9</f>
        <v>63</v>
      </c>
      <c r="H16" s="76">
        <v>2.84</v>
      </c>
      <c r="I16" s="77">
        <f>H16*G16</f>
        <v>178.92</v>
      </c>
      <c r="J16" s="77">
        <f>I16*1.2</f>
        <v>214.70399999999998</v>
      </c>
      <c r="K16" s="78"/>
    </row>
    <row r="17" spans="2:11" s="79" customFormat="1" ht="15" customHeight="1">
      <c r="B17" s="72"/>
      <c r="C17" s="92" t="s">
        <v>11</v>
      </c>
      <c r="D17" s="92"/>
      <c r="E17" s="92"/>
      <c r="F17" s="92"/>
      <c r="G17" s="92"/>
      <c r="H17" s="92"/>
      <c r="I17" s="93">
        <f>J15+J16</f>
        <v>429.40799999999996</v>
      </c>
      <c r="J17" s="93"/>
      <c r="K17" s="78"/>
    </row>
    <row r="18" spans="2:11" s="79" customFormat="1" ht="15" customHeight="1">
      <c r="B18" s="72"/>
      <c r="C18" s="73" t="s">
        <v>18</v>
      </c>
      <c r="D18" s="94" t="s">
        <v>52</v>
      </c>
      <c r="E18" s="94"/>
      <c r="F18" s="91"/>
      <c r="G18" s="91"/>
      <c r="H18" s="91"/>
      <c r="I18" s="91"/>
      <c r="J18" s="91"/>
      <c r="K18" s="78"/>
    </row>
    <row r="19" spans="2:11" s="79" customFormat="1" ht="15" customHeight="1">
      <c r="B19" s="72"/>
      <c r="C19" s="73" t="s">
        <v>19</v>
      </c>
      <c r="D19" s="74" t="s">
        <v>53</v>
      </c>
      <c r="E19" s="75" t="s">
        <v>54</v>
      </c>
      <c r="F19" s="74" t="s">
        <v>7</v>
      </c>
      <c r="G19" s="76">
        <v>258</v>
      </c>
      <c r="H19" s="76">
        <v>8.82</v>
      </c>
      <c r="I19" s="77">
        <f>H19*G19</f>
        <v>2275.56</v>
      </c>
      <c r="J19" s="77">
        <f>I19*1.2</f>
        <v>2730.672</v>
      </c>
      <c r="K19" s="78"/>
    </row>
    <row r="20" spans="2:11" s="79" customFormat="1" ht="15" customHeight="1">
      <c r="B20" s="72"/>
      <c r="C20" s="73" t="s">
        <v>72</v>
      </c>
      <c r="D20" s="74" t="s">
        <v>56</v>
      </c>
      <c r="E20" s="75" t="s">
        <v>55</v>
      </c>
      <c r="F20" s="74" t="s">
        <v>7</v>
      </c>
      <c r="G20" s="76">
        <v>258</v>
      </c>
      <c r="H20" s="76">
        <v>3.66</v>
      </c>
      <c r="I20" s="77">
        <f>H20*G20</f>
        <v>944.2800000000001</v>
      </c>
      <c r="J20" s="77">
        <f>I20*1.2</f>
        <v>1133.136</v>
      </c>
      <c r="K20" s="78"/>
    </row>
    <row r="21" spans="2:11" s="79" customFormat="1" ht="15.75" customHeight="1">
      <c r="B21" s="72"/>
      <c r="C21" s="92" t="s">
        <v>12</v>
      </c>
      <c r="D21" s="92"/>
      <c r="E21" s="92"/>
      <c r="F21" s="92"/>
      <c r="G21" s="92"/>
      <c r="H21" s="92"/>
      <c r="I21" s="93">
        <f>SUM(J19:J20)</f>
        <v>3863.808</v>
      </c>
      <c r="J21" s="93"/>
      <c r="K21" s="78"/>
    </row>
    <row r="22" spans="2:11" s="79" customFormat="1" ht="15" customHeight="1">
      <c r="B22" s="72"/>
      <c r="C22" s="73" t="s">
        <v>20</v>
      </c>
      <c r="D22" s="94" t="s">
        <v>51</v>
      </c>
      <c r="E22" s="94"/>
      <c r="F22" s="91"/>
      <c r="G22" s="91"/>
      <c r="H22" s="91"/>
      <c r="I22" s="91"/>
      <c r="J22" s="91"/>
      <c r="K22" s="78"/>
    </row>
    <row r="23" spans="2:11" s="79" customFormat="1" ht="15" customHeight="1">
      <c r="B23" s="72"/>
      <c r="C23" s="73" t="s">
        <v>21</v>
      </c>
      <c r="D23" s="74" t="s">
        <v>48</v>
      </c>
      <c r="E23" s="75" t="s">
        <v>49</v>
      </c>
      <c r="F23" s="74" t="s">
        <v>7</v>
      </c>
      <c r="G23" s="76">
        <v>258</v>
      </c>
      <c r="H23" s="76">
        <v>36</v>
      </c>
      <c r="I23" s="77">
        <f>H23*G23</f>
        <v>9288</v>
      </c>
      <c r="J23" s="77">
        <f>I23*1.2</f>
        <v>11145.6</v>
      </c>
      <c r="K23" s="78"/>
    </row>
    <row r="24" spans="2:11" s="79" customFormat="1" ht="15" customHeight="1">
      <c r="B24" s="72"/>
      <c r="C24" s="92" t="s">
        <v>86</v>
      </c>
      <c r="D24" s="92"/>
      <c r="E24" s="92"/>
      <c r="F24" s="92"/>
      <c r="G24" s="92"/>
      <c r="H24" s="92"/>
      <c r="I24" s="93">
        <f>SUM(J23:J23)</f>
        <v>11145.6</v>
      </c>
      <c r="J24" s="93"/>
      <c r="K24" s="78"/>
    </row>
    <row r="25" spans="2:11" s="79" customFormat="1" ht="15" customHeight="1">
      <c r="B25" s="72"/>
      <c r="C25" s="73" t="s">
        <v>22</v>
      </c>
      <c r="D25" s="89" t="s">
        <v>73</v>
      </c>
      <c r="E25" s="90"/>
      <c r="F25" s="91"/>
      <c r="G25" s="91"/>
      <c r="H25" s="91"/>
      <c r="I25" s="91"/>
      <c r="J25" s="91"/>
      <c r="K25" s="78"/>
    </row>
    <row r="26" spans="2:11" s="79" customFormat="1" ht="15" customHeight="1">
      <c r="B26" s="72"/>
      <c r="C26" s="73" t="s">
        <v>78</v>
      </c>
      <c r="D26" s="74" t="s">
        <v>70</v>
      </c>
      <c r="E26" s="75" t="s">
        <v>74</v>
      </c>
      <c r="F26" s="74" t="s">
        <v>68</v>
      </c>
      <c r="G26" s="76">
        <f>7*9</f>
        <v>63</v>
      </c>
      <c r="H26" s="76">
        <v>2.84</v>
      </c>
      <c r="I26" s="77">
        <f>H26*G26</f>
        <v>178.92</v>
      </c>
      <c r="J26" s="77">
        <f>I26*1.2</f>
        <v>214.70399999999998</v>
      </c>
      <c r="K26" s="78"/>
    </row>
    <row r="27" spans="2:11" s="79" customFormat="1" ht="15" customHeight="1">
      <c r="B27" s="72"/>
      <c r="C27" s="73" t="s">
        <v>79</v>
      </c>
      <c r="D27" s="74" t="s">
        <v>66</v>
      </c>
      <c r="E27" s="75" t="s">
        <v>75</v>
      </c>
      <c r="F27" s="74" t="s">
        <v>68</v>
      </c>
      <c r="G27" s="76">
        <f>7*9</f>
        <v>63</v>
      </c>
      <c r="H27" s="76">
        <v>2.84</v>
      </c>
      <c r="I27" s="77">
        <f>H27*G27</f>
        <v>178.92</v>
      </c>
      <c r="J27" s="77">
        <f>I27*1.2</f>
        <v>214.70399999999998</v>
      </c>
      <c r="K27" s="78"/>
    </row>
    <row r="28" spans="2:11" s="79" customFormat="1" ht="15" customHeight="1">
      <c r="B28" s="72"/>
      <c r="C28" s="92" t="s">
        <v>85</v>
      </c>
      <c r="D28" s="92"/>
      <c r="E28" s="92"/>
      <c r="F28" s="92"/>
      <c r="G28" s="92"/>
      <c r="H28" s="92"/>
      <c r="I28" s="93">
        <f>J26+J27</f>
        <v>429.40799999999996</v>
      </c>
      <c r="J28" s="93"/>
      <c r="K28" s="78"/>
    </row>
    <row r="29" spans="2:11" s="79" customFormat="1" ht="15" customHeight="1">
      <c r="B29" s="72"/>
      <c r="C29" s="73" t="s">
        <v>80</v>
      </c>
      <c r="D29" s="94" t="s">
        <v>77</v>
      </c>
      <c r="E29" s="94"/>
      <c r="F29" s="91"/>
      <c r="G29" s="91"/>
      <c r="H29" s="91"/>
      <c r="I29" s="91"/>
      <c r="J29" s="91"/>
      <c r="K29" s="78"/>
    </row>
    <row r="30" spans="2:11" s="79" customFormat="1" ht="15" customHeight="1">
      <c r="B30" s="72"/>
      <c r="C30" s="73" t="s">
        <v>81</v>
      </c>
      <c r="D30" s="74" t="s">
        <v>82</v>
      </c>
      <c r="E30" s="75" t="s">
        <v>87</v>
      </c>
      <c r="F30" s="74" t="s">
        <v>7</v>
      </c>
      <c r="G30" s="76">
        <v>10</v>
      </c>
      <c r="H30" s="76">
        <v>11.36</v>
      </c>
      <c r="I30" s="77">
        <f>H30*G30</f>
        <v>113.6</v>
      </c>
      <c r="J30" s="77">
        <f>I30*1.2</f>
        <v>136.32</v>
      </c>
      <c r="K30" s="78"/>
    </row>
    <row r="31" spans="2:11" s="79" customFormat="1" ht="15" customHeight="1">
      <c r="B31" s="72"/>
      <c r="C31" s="92" t="s">
        <v>50</v>
      </c>
      <c r="D31" s="92"/>
      <c r="E31" s="92"/>
      <c r="F31" s="92"/>
      <c r="G31" s="92"/>
      <c r="H31" s="92"/>
      <c r="I31" s="93">
        <f>J30</f>
        <v>136.32</v>
      </c>
      <c r="J31" s="93"/>
      <c r="K31" s="78"/>
    </row>
    <row r="32" spans="2:11" s="79" customFormat="1" ht="15" customHeight="1">
      <c r="B32" s="72"/>
      <c r="C32" s="73" t="s">
        <v>57</v>
      </c>
      <c r="D32" s="94" t="s">
        <v>83</v>
      </c>
      <c r="E32" s="94"/>
      <c r="F32" s="91"/>
      <c r="G32" s="91"/>
      <c r="H32" s="91"/>
      <c r="I32" s="91"/>
      <c r="J32" s="91"/>
      <c r="K32" s="78"/>
    </row>
    <row r="33" spans="2:11" s="79" customFormat="1" ht="18.75" customHeight="1">
      <c r="B33" s="72"/>
      <c r="C33" s="73" t="s">
        <v>58</v>
      </c>
      <c r="D33" s="109" t="s">
        <v>84</v>
      </c>
      <c r="E33" s="80" t="s">
        <v>88</v>
      </c>
      <c r="F33" s="74" t="s">
        <v>7</v>
      </c>
      <c r="G33" s="76">
        <v>10</v>
      </c>
      <c r="H33" s="76">
        <v>41.09</v>
      </c>
      <c r="I33" s="77">
        <f>H33*G33</f>
        <v>410.90000000000003</v>
      </c>
      <c r="J33" s="77">
        <f>I33*1.2</f>
        <v>493.08000000000004</v>
      </c>
      <c r="K33" s="78"/>
    </row>
    <row r="34" spans="2:11" s="79" customFormat="1" ht="31.5" customHeight="1">
      <c r="B34" s="72"/>
      <c r="C34" s="73" t="s">
        <v>59</v>
      </c>
      <c r="D34" s="109" t="s">
        <v>91</v>
      </c>
      <c r="E34" s="110" t="s">
        <v>89</v>
      </c>
      <c r="F34" s="74" t="s">
        <v>61</v>
      </c>
      <c r="G34" s="76">
        <v>30</v>
      </c>
      <c r="H34" s="76">
        <v>19.41</v>
      </c>
      <c r="I34" s="77">
        <f>H34*G34</f>
        <v>582.3</v>
      </c>
      <c r="J34" s="77">
        <f>I34*1.2</f>
        <v>698.7599999999999</v>
      </c>
      <c r="K34" s="78"/>
    </row>
    <row r="35" spans="2:11" s="79" customFormat="1" ht="18.75" customHeight="1">
      <c r="B35" s="72"/>
      <c r="C35" s="92" t="s">
        <v>60</v>
      </c>
      <c r="D35" s="92"/>
      <c r="E35" s="92"/>
      <c r="F35" s="92"/>
      <c r="G35" s="92"/>
      <c r="H35" s="92"/>
      <c r="I35" s="93">
        <f>J33+J34</f>
        <v>1191.84</v>
      </c>
      <c r="J35" s="93"/>
      <c r="K35" s="78"/>
    </row>
    <row r="36" spans="2:11" ht="15" customHeight="1">
      <c r="B36" s="19"/>
      <c r="C36" s="23"/>
      <c r="D36" s="23"/>
      <c r="E36" s="23"/>
      <c r="F36" s="23"/>
      <c r="G36" s="23"/>
      <c r="H36" s="23"/>
      <c r="I36" s="23"/>
      <c r="J36" s="23"/>
      <c r="K36" s="20"/>
    </row>
    <row r="37" spans="2:11" ht="15" customHeight="1">
      <c r="B37" s="19"/>
      <c r="C37" s="87" t="s">
        <v>13</v>
      </c>
      <c r="D37" s="87"/>
      <c r="E37" s="87"/>
      <c r="F37" s="87"/>
      <c r="G37" s="87"/>
      <c r="H37" s="87"/>
      <c r="I37" s="88">
        <f>I13+I17+I21+I24+I28+I31+I35</f>
        <v>18392.376</v>
      </c>
      <c r="J37" s="88"/>
      <c r="K37" s="20"/>
    </row>
    <row r="38" spans="2:11" ht="15" customHeight="1">
      <c r="B38" s="19"/>
      <c r="C38" s="49"/>
      <c r="D38" s="49"/>
      <c r="E38" s="49"/>
      <c r="F38" s="49"/>
      <c r="G38" s="49"/>
      <c r="H38" s="49"/>
      <c r="I38" s="50"/>
      <c r="J38" s="50"/>
      <c r="K38" s="20"/>
    </row>
    <row r="39" spans="2:11" ht="15" customHeight="1">
      <c r="B39" s="19"/>
      <c r="C39" s="49"/>
      <c r="D39" s="49"/>
      <c r="E39" s="49"/>
      <c r="F39" s="49"/>
      <c r="G39" s="49"/>
      <c r="H39" s="49"/>
      <c r="I39" s="50"/>
      <c r="J39" s="50"/>
      <c r="K39" s="20"/>
    </row>
    <row r="40" spans="2:11" ht="15" customHeight="1">
      <c r="B40" s="19"/>
      <c r="C40" s="49"/>
      <c r="D40" s="49"/>
      <c r="E40" s="49"/>
      <c r="F40" s="49"/>
      <c r="G40" s="49"/>
      <c r="H40" s="49"/>
      <c r="I40" s="50"/>
      <c r="J40" s="50"/>
      <c r="K40" s="20"/>
    </row>
    <row r="41" spans="2:11" ht="15" customHeight="1">
      <c r="B41" s="19"/>
      <c r="C41" s="52"/>
      <c r="D41" s="49"/>
      <c r="E41" s="49"/>
      <c r="F41" s="49"/>
      <c r="G41" s="49"/>
      <c r="H41" s="54"/>
      <c r="I41" s="50"/>
      <c r="J41" s="51" t="s">
        <v>76</v>
      </c>
      <c r="K41" s="20"/>
    </row>
    <row r="42" spans="2:11" ht="15" customHeight="1">
      <c r="B42" s="19"/>
      <c r="C42" s="53" t="s">
        <v>42</v>
      </c>
      <c r="D42" s="49"/>
      <c r="E42" s="49"/>
      <c r="F42" s="49"/>
      <c r="G42" s="49"/>
      <c r="H42" s="49"/>
      <c r="I42" s="50"/>
      <c r="J42" s="51"/>
      <c r="K42" s="20"/>
    </row>
    <row r="43" spans="2:11" ht="12" customHeight="1">
      <c r="B43" s="19"/>
      <c r="C43" s="23" t="s">
        <v>44</v>
      </c>
      <c r="D43" s="49"/>
      <c r="E43" s="49"/>
      <c r="F43" s="49"/>
      <c r="G43" s="49"/>
      <c r="H43" s="49"/>
      <c r="I43" s="50"/>
      <c r="J43" s="50"/>
      <c r="K43" s="20"/>
    </row>
    <row r="44" spans="2:11" ht="12" customHeight="1">
      <c r="B44" s="19"/>
      <c r="C44" s="23" t="s">
        <v>41</v>
      </c>
      <c r="D44" s="49"/>
      <c r="E44" s="49"/>
      <c r="F44" s="49"/>
      <c r="G44" s="49"/>
      <c r="H44" s="49"/>
      <c r="I44" s="50"/>
      <c r="J44" s="50"/>
      <c r="K44" s="20"/>
    </row>
    <row r="45" spans="2:11" ht="12" customHeight="1" thickBot="1">
      <c r="B45" s="30"/>
      <c r="C45" s="33" t="s">
        <v>45</v>
      </c>
      <c r="D45" s="118"/>
      <c r="E45" s="118"/>
      <c r="F45" s="118"/>
      <c r="G45" s="118"/>
      <c r="H45" s="118"/>
      <c r="I45" s="119"/>
      <c r="J45" s="119"/>
      <c r="K45" s="34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</sheetData>
  <sheetProtection/>
  <mergeCells count="34">
    <mergeCell ref="C35:H35"/>
    <mergeCell ref="I35:J35"/>
    <mergeCell ref="C31:H31"/>
    <mergeCell ref="I31:J31"/>
    <mergeCell ref="D32:E32"/>
    <mergeCell ref="F32:J32"/>
    <mergeCell ref="C21:H21"/>
    <mergeCell ref="I21:J21"/>
    <mergeCell ref="D25:E25"/>
    <mergeCell ref="F25:J25"/>
    <mergeCell ref="G8:I8"/>
    <mergeCell ref="C3:J3"/>
    <mergeCell ref="C4:J4"/>
    <mergeCell ref="C5:J5"/>
    <mergeCell ref="D11:E11"/>
    <mergeCell ref="F11:J11"/>
    <mergeCell ref="I13:J13"/>
    <mergeCell ref="C13:H13"/>
    <mergeCell ref="D18:E18"/>
    <mergeCell ref="F18:J18"/>
    <mergeCell ref="C24:H24"/>
    <mergeCell ref="I24:J24"/>
    <mergeCell ref="D29:E29"/>
    <mergeCell ref="F29:J29"/>
    <mergeCell ref="C37:H37"/>
    <mergeCell ref="I37:J37"/>
    <mergeCell ref="D14:E14"/>
    <mergeCell ref="F14:J14"/>
    <mergeCell ref="C17:H17"/>
    <mergeCell ref="I17:J17"/>
    <mergeCell ref="D22:E22"/>
    <mergeCell ref="F22:J22"/>
    <mergeCell ref="C28:H28"/>
    <mergeCell ref="I28:J28"/>
  </mergeCells>
  <printOptions/>
  <pageMargins left="0.15748031496062992" right="0.5118110236220472" top="0.17" bottom="0.15748031496062992" header="0.15748031496062992" footer="0.15748031496062992"/>
  <pageSetup horizontalDpi="600" verticalDpi="600" orientation="landscape" paperSize="9" scale="81" r:id="rId3"/>
  <legacyDrawing r:id="rId2"/>
  <oleObjects>
    <oleObject progId="PBrush" shapeId="9363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M36"/>
  <sheetViews>
    <sheetView zoomScalePageLayoutView="0" workbookViewId="0" topLeftCell="A19">
      <selection activeCell="D8" sqref="D8:E8"/>
    </sheetView>
  </sheetViews>
  <sheetFormatPr defaultColWidth="9.140625" defaultRowHeight="15" customHeight="1"/>
  <cols>
    <col min="1" max="1" width="1.7109375" style="1" customWidth="1"/>
    <col min="2" max="2" width="3.7109375" style="1" customWidth="1"/>
    <col min="3" max="3" width="9.140625" style="5" customWidth="1"/>
    <col min="4" max="4" width="40.7109375" style="36" customWidth="1"/>
    <col min="5" max="6" width="15.7109375" style="2" customWidth="1"/>
    <col min="7" max="7" width="18.421875" style="2" customWidth="1"/>
    <col min="8" max="8" width="18.7109375" style="2" customWidth="1"/>
    <col min="9" max="9" width="20.00390625" style="2" customWidth="1"/>
    <col min="10" max="10" width="18.8515625" style="2" customWidth="1"/>
    <col min="11" max="11" width="10.421875" style="3" customWidth="1"/>
    <col min="12" max="12" width="3.7109375" style="4" customWidth="1"/>
    <col min="13" max="13" width="9.140625" style="4" customWidth="1"/>
    <col min="14" max="16384" width="9.140625" style="1" customWidth="1"/>
  </cols>
  <sheetData>
    <row r="1" ht="15" customHeight="1" thickBot="1"/>
    <row r="2" spans="2:11" ht="15" customHeight="1">
      <c r="B2" s="10"/>
      <c r="C2" s="11"/>
      <c r="D2" s="42"/>
      <c r="E2" s="12"/>
      <c r="F2" s="12"/>
      <c r="G2" s="12"/>
      <c r="H2" s="12"/>
      <c r="I2" s="12"/>
      <c r="J2" s="12"/>
      <c r="K2" s="43"/>
    </row>
    <row r="3" spans="2:13" s="9" customFormat="1" ht="30" customHeight="1">
      <c r="B3" s="17"/>
      <c r="C3" s="96" t="s">
        <v>25</v>
      </c>
      <c r="D3" s="96"/>
      <c r="E3" s="96"/>
      <c r="F3" s="96"/>
      <c r="G3" s="96"/>
      <c r="H3" s="96"/>
      <c r="I3" s="96"/>
      <c r="J3" s="96"/>
      <c r="K3" s="44"/>
      <c r="L3" s="41"/>
      <c r="M3" s="41"/>
    </row>
    <row r="4" spans="2:11" ht="15" customHeight="1">
      <c r="B4" s="19"/>
      <c r="C4" s="97" t="s">
        <v>26</v>
      </c>
      <c r="D4" s="97"/>
      <c r="E4" s="97"/>
      <c r="F4" s="97"/>
      <c r="G4" s="97"/>
      <c r="H4" s="97"/>
      <c r="I4" s="97"/>
      <c r="J4" s="97"/>
      <c r="K4" s="45"/>
    </row>
    <row r="5" spans="2:11" ht="15" customHeight="1">
      <c r="B5" s="19"/>
      <c r="C5" s="97" t="s">
        <v>40</v>
      </c>
      <c r="D5" s="97"/>
      <c r="E5" s="97"/>
      <c r="F5" s="97"/>
      <c r="G5" s="97"/>
      <c r="H5" s="97"/>
      <c r="I5" s="97"/>
      <c r="J5" s="97"/>
      <c r="K5" s="45"/>
    </row>
    <row r="6" spans="2:11" ht="15" customHeight="1">
      <c r="B6" s="19"/>
      <c r="C6" s="21"/>
      <c r="D6" s="46"/>
      <c r="E6" s="22"/>
      <c r="F6" s="22"/>
      <c r="G6" s="22"/>
      <c r="H6" s="22"/>
      <c r="I6" s="22"/>
      <c r="J6" s="22"/>
      <c r="K6" s="45"/>
    </row>
    <row r="7" spans="2:11" ht="15" customHeight="1">
      <c r="B7" s="19"/>
      <c r="C7" s="8" t="s">
        <v>23</v>
      </c>
      <c r="D7" s="81" t="s">
        <v>63</v>
      </c>
      <c r="E7" s="83"/>
      <c r="F7" s="83"/>
      <c r="G7" s="82"/>
      <c r="H7" s="22"/>
      <c r="I7" s="22"/>
      <c r="J7" s="22"/>
      <c r="K7" s="45"/>
    </row>
    <row r="8" spans="2:11" ht="15" customHeight="1">
      <c r="B8" s="19"/>
      <c r="C8" s="8" t="s">
        <v>24</v>
      </c>
      <c r="D8" s="120" t="s">
        <v>64</v>
      </c>
      <c r="E8" s="121"/>
      <c r="F8" s="46"/>
      <c r="G8" s="22"/>
      <c r="H8" s="22"/>
      <c r="I8" s="22"/>
      <c r="J8" s="22"/>
      <c r="K8" s="45"/>
    </row>
    <row r="9" spans="2:11" ht="15" customHeight="1">
      <c r="B9" s="19"/>
      <c r="C9" s="21"/>
      <c r="D9" s="46"/>
      <c r="E9" s="22"/>
      <c r="F9" s="22"/>
      <c r="G9" s="22"/>
      <c r="H9" s="22"/>
      <c r="I9" s="22"/>
      <c r="J9" s="22"/>
      <c r="K9" s="45"/>
    </row>
    <row r="10" spans="2:13" s="2" customFormat="1" ht="30" customHeight="1">
      <c r="B10" s="26"/>
      <c r="C10" s="101" t="s">
        <v>29</v>
      </c>
      <c r="D10" s="101" t="s">
        <v>3</v>
      </c>
      <c r="E10" s="107" t="s">
        <v>33</v>
      </c>
      <c r="F10" s="106" t="s">
        <v>34</v>
      </c>
      <c r="G10" s="103" t="s">
        <v>31</v>
      </c>
      <c r="H10" s="103"/>
      <c r="I10" s="103" t="s">
        <v>32</v>
      </c>
      <c r="J10" s="103"/>
      <c r="K10" s="45"/>
      <c r="L10" s="4"/>
      <c r="M10" s="4"/>
    </row>
    <row r="11" spans="2:13" s="2" customFormat="1" ht="30" customHeight="1">
      <c r="B11" s="26"/>
      <c r="C11" s="102"/>
      <c r="D11" s="102"/>
      <c r="E11" s="108"/>
      <c r="F11" s="106"/>
      <c r="G11" s="71" t="s">
        <v>38</v>
      </c>
      <c r="H11" s="70" t="s">
        <v>39</v>
      </c>
      <c r="I11" s="71" t="s">
        <v>36</v>
      </c>
      <c r="J11" s="70" t="s">
        <v>37</v>
      </c>
      <c r="K11" s="45"/>
      <c r="L11" s="4"/>
      <c r="M11" s="4"/>
    </row>
    <row r="12" spans="2:11" ht="30" customHeight="1">
      <c r="B12" s="19"/>
      <c r="C12" s="101" t="s">
        <v>14</v>
      </c>
      <c r="D12" s="104" t="str">
        <f>ORÇAMENTO!D11</f>
        <v>INÍCIO, APOIO E ADMINISTRAÇÃO DA OBRA</v>
      </c>
      <c r="E12" s="98">
        <f>ORÇAMENTO!I13</f>
        <v>1195.992</v>
      </c>
      <c r="F12" s="100">
        <f>E12/$E$27</f>
        <v>0.06502650173892685</v>
      </c>
      <c r="G12" s="68">
        <v>1</v>
      </c>
      <c r="H12" s="64">
        <f>G12</f>
        <v>1</v>
      </c>
      <c r="I12" s="61"/>
      <c r="J12" s="66">
        <f>I12+H12</f>
        <v>1</v>
      </c>
      <c r="K12" s="45"/>
    </row>
    <row r="13" spans="2:11" ht="30" customHeight="1">
      <c r="B13" s="19"/>
      <c r="C13" s="102"/>
      <c r="D13" s="105"/>
      <c r="E13" s="99"/>
      <c r="F13" s="100"/>
      <c r="G13" s="62">
        <f>G12*$E12</f>
        <v>1195.992</v>
      </c>
      <c r="H13" s="65">
        <f>H12*$E12</f>
        <v>1195.992</v>
      </c>
      <c r="I13" s="62">
        <f>I12*$E12</f>
        <v>0</v>
      </c>
      <c r="J13" s="65">
        <f>J12*$E12</f>
        <v>1195.992</v>
      </c>
      <c r="K13" s="45"/>
    </row>
    <row r="14" spans="2:11" ht="30" customHeight="1">
      <c r="B14" s="19"/>
      <c r="C14" s="101" t="s">
        <v>16</v>
      </c>
      <c r="D14" s="107" t="s">
        <v>65</v>
      </c>
      <c r="E14" s="98">
        <f>ORÇAMENTO!I17</f>
        <v>429.40799999999996</v>
      </c>
      <c r="F14" s="100">
        <f>E14/$E$27</f>
        <v>0.023347062571245542</v>
      </c>
      <c r="G14" s="68">
        <v>1</v>
      </c>
      <c r="H14" s="64">
        <f aca="true" t="shared" si="0" ref="H14:H20">G14</f>
        <v>1</v>
      </c>
      <c r="I14" s="61"/>
      <c r="J14" s="66">
        <f aca="true" t="shared" si="1" ref="J14:J20">I14+H14</f>
        <v>1</v>
      </c>
      <c r="K14" s="45"/>
    </row>
    <row r="15" spans="2:11" ht="30" customHeight="1">
      <c r="B15" s="19"/>
      <c r="C15" s="102"/>
      <c r="D15" s="108"/>
      <c r="E15" s="99"/>
      <c r="F15" s="100"/>
      <c r="G15" s="62">
        <f>G14*$E14</f>
        <v>429.40799999999996</v>
      </c>
      <c r="H15" s="65">
        <f>H14*$E14</f>
        <v>429.40799999999996</v>
      </c>
      <c r="I15" s="62">
        <f>I14*$E14</f>
        <v>0</v>
      </c>
      <c r="J15" s="65">
        <f>J14*$E14</f>
        <v>429.40799999999996</v>
      </c>
      <c r="K15" s="45"/>
    </row>
    <row r="16" spans="2:11" ht="30" customHeight="1">
      <c r="B16" s="19"/>
      <c r="C16" s="101" t="s">
        <v>18</v>
      </c>
      <c r="D16" s="107" t="s">
        <v>52</v>
      </c>
      <c r="E16" s="98">
        <f>ORÇAMENTO!I21</f>
        <v>3863.808</v>
      </c>
      <c r="F16" s="100">
        <f>E16/$E$27</f>
        <v>0.21007658716018124</v>
      </c>
      <c r="G16" s="68">
        <v>1</v>
      </c>
      <c r="H16" s="64">
        <f t="shared" si="0"/>
        <v>1</v>
      </c>
      <c r="I16" s="61"/>
      <c r="J16" s="66">
        <f t="shared" si="1"/>
        <v>1</v>
      </c>
      <c r="K16" s="45"/>
    </row>
    <row r="17" spans="2:11" ht="30" customHeight="1">
      <c r="B17" s="19"/>
      <c r="C17" s="102"/>
      <c r="D17" s="108"/>
      <c r="E17" s="99"/>
      <c r="F17" s="100"/>
      <c r="G17" s="62">
        <f>G16*$E16</f>
        <v>3863.808</v>
      </c>
      <c r="H17" s="65">
        <f>H16*$E16</f>
        <v>3863.808</v>
      </c>
      <c r="I17" s="62">
        <f>I16*$E16</f>
        <v>0</v>
      </c>
      <c r="J17" s="65">
        <f>J16*$E16</f>
        <v>3863.808</v>
      </c>
      <c r="K17" s="45"/>
    </row>
    <row r="18" spans="2:11" ht="30" customHeight="1">
      <c r="B18" s="19"/>
      <c r="C18" s="101" t="s">
        <v>20</v>
      </c>
      <c r="D18" s="107" t="s">
        <v>51</v>
      </c>
      <c r="E18" s="98">
        <f>ORÇAMENTO!I24</f>
        <v>11145.6</v>
      </c>
      <c r="F18" s="100">
        <f>E18/$E$27</f>
        <v>0.6059901552697536</v>
      </c>
      <c r="G18" s="68">
        <v>0.5</v>
      </c>
      <c r="H18" s="64">
        <f t="shared" si="0"/>
        <v>0.5</v>
      </c>
      <c r="I18" s="68">
        <v>0.5</v>
      </c>
      <c r="J18" s="66">
        <f t="shared" si="1"/>
        <v>1</v>
      </c>
      <c r="K18" s="45"/>
    </row>
    <row r="19" spans="2:11" ht="30" customHeight="1">
      <c r="B19" s="19"/>
      <c r="C19" s="102"/>
      <c r="D19" s="108"/>
      <c r="E19" s="99"/>
      <c r="F19" s="100"/>
      <c r="G19" s="62">
        <f>G18*$E18</f>
        <v>5572.8</v>
      </c>
      <c r="H19" s="65">
        <f>H18*$E18</f>
        <v>5572.8</v>
      </c>
      <c r="I19" s="63">
        <f>I18*$E18</f>
        <v>5572.8</v>
      </c>
      <c r="J19" s="67">
        <f>J18*$E18</f>
        <v>11145.6</v>
      </c>
      <c r="K19" s="45"/>
    </row>
    <row r="20" spans="2:11" ht="30" customHeight="1">
      <c r="B20" s="19"/>
      <c r="C20" s="101" t="s">
        <v>22</v>
      </c>
      <c r="D20" s="107" t="s">
        <v>73</v>
      </c>
      <c r="E20" s="98">
        <v>429.41</v>
      </c>
      <c r="F20" s="111">
        <f>E20/$E$27</f>
        <v>0.02334717131194237</v>
      </c>
      <c r="G20" s="61"/>
      <c r="H20" s="64">
        <f t="shared" si="0"/>
        <v>0</v>
      </c>
      <c r="I20" s="68">
        <v>1</v>
      </c>
      <c r="J20" s="66">
        <f t="shared" si="1"/>
        <v>1</v>
      </c>
      <c r="K20" s="45"/>
    </row>
    <row r="21" spans="2:11" ht="30" customHeight="1">
      <c r="B21" s="19"/>
      <c r="C21" s="102"/>
      <c r="D21" s="108"/>
      <c r="E21" s="99"/>
      <c r="F21" s="112"/>
      <c r="G21" s="62">
        <f>G20*$E20</f>
        <v>0</v>
      </c>
      <c r="H21" s="65">
        <f>H20*$E20</f>
        <v>0</v>
      </c>
      <c r="I21" s="63">
        <f>I20*$E20</f>
        <v>429.41</v>
      </c>
      <c r="J21" s="67">
        <f>J20*$E20</f>
        <v>429.41</v>
      </c>
      <c r="K21" s="45"/>
    </row>
    <row r="22" spans="2:11" ht="30" customHeight="1">
      <c r="B22" s="19"/>
      <c r="C22" s="101">
        <v>6</v>
      </c>
      <c r="D22" s="107" t="s">
        <v>77</v>
      </c>
      <c r="E22" s="98">
        <v>136.32</v>
      </c>
      <c r="F22" s="100">
        <f>E22/$E$27</f>
        <v>0.007411765895633506</v>
      </c>
      <c r="G22" s="61"/>
      <c r="H22" s="64">
        <f>G22</f>
        <v>0</v>
      </c>
      <c r="I22" s="68">
        <v>1</v>
      </c>
      <c r="J22" s="66">
        <f>I22+H22</f>
        <v>1</v>
      </c>
      <c r="K22" s="45"/>
    </row>
    <row r="23" spans="2:11" ht="30" customHeight="1">
      <c r="B23" s="19"/>
      <c r="C23" s="102"/>
      <c r="D23" s="108"/>
      <c r="E23" s="99"/>
      <c r="F23" s="100"/>
      <c r="G23" s="62">
        <f>G22*$E22</f>
        <v>0</v>
      </c>
      <c r="H23" s="65">
        <f>H22*$E22</f>
        <v>0</v>
      </c>
      <c r="I23" s="63">
        <f>I22*$E22</f>
        <v>136.32</v>
      </c>
      <c r="J23" s="67">
        <f>J22*$E22</f>
        <v>136.32</v>
      </c>
      <c r="K23" s="45"/>
    </row>
    <row r="24" spans="2:11" ht="30" customHeight="1">
      <c r="B24" s="19"/>
      <c r="C24" s="101">
        <v>7</v>
      </c>
      <c r="D24" s="107" t="s">
        <v>83</v>
      </c>
      <c r="E24" s="98">
        <v>1191.84</v>
      </c>
      <c r="F24" s="100">
        <f>E24/$E$27</f>
        <v>0.06480075605231689</v>
      </c>
      <c r="G24" s="61"/>
      <c r="H24" s="64">
        <f>G24</f>
        <v>0</v>
      </c>
      <c r="I24" s="68">
        <v>1</v>
      </c>
      <c r="J24" s="66">
        <f>I24+H24</f>
        <v>1</v>
      </c>
      <c r="K24" s="45"/>
    </row>
    <row r="25" spans="2:11" ht="30" customHeight="1">
      <c r="B25" s="19"/>
      <c r="C25" s="102"/>
      <c r="D25" s="108"/>
      <c r="E25" s="99"/>
      <c r="F25" s="100"/>
      <c r="G25" s="62">
        <f>G24*$E24</f>
        <v>0</v>
      </c>
      <c r="H25" s="65">
        <f>H24*$E24</f>
        <v>0</v>
      </c>
      <c r="I25" s="62">
        <f>I24*$E24</f>
        <v>1191.84</v>
      </c>
      <c r="J25" s="65">
        <f>J24*$E24</f>
        <v>1191.84</v>
      </c>
      <c r="K25" s="45"/>
    </row>
    <row r="26" spans="2:11" ht="20.25" customHeight="1">
      <c r="B26" s="19"/>
      <c r="C26" s="113"/>
      <c r="D26" s="114"/>
      <c r="E26" s="115"/>
      <c r="F26" s="114"/>
      <c r="G26" s="114"/>
      <c r="H26" s="114"/>
      <c r="I26" s="114"/>
      <c r="J26" s="115"/>
      <c r="K26" s="45"/>
    </row>
    <row r="27" spans="2:11" ht="30" customHeight="1">
      <c r="B27" s="19"/>
      <c r="C27" s="116" t="s">
        <v>35</v>
      </c>
      <c r="D27" s="117"/>
      <c r="E27" s="39">
        <f>E12+E14+E16+E18+E20+E22+E24</f>
        <v>18392.378</v>
      </c>
      <c r="F27" s="40">
        <f>SUM(F12:F26)</f>
        <v>1</v>
      </c>
      <c r="G27" s="69">
        <f>G13+G15+G17+G19+G21+G23+G25</f>
        <v>11062.008</v>
      </c>
      <c r="H27" s="69">
        <f>H13+H15+H17+H19+H21+H23+H25</f>
        <v>11062.008</v>
      </c>
      <c r="I27" s="69">
        <f>I13+I15+I17+I19+I21+I23+I25</f>
        <v>7330.37</v>
      </c>
      <c r="J27" s="69">
        <f>J13+J15+J17+J19+J21+J23+J25</f>
        <v>18392.378</v>
      </c>
      <c r="K27" s="45"/>
    </row>
    <row r="28" spans="2:11" ht="15" customHeight="1">
      <c r="B28" s="19"/>
      <c r="C28" s="21"/>
      <c r="D28" s="46"/>
      <c r="E28" s="22"/>
      <c r="F28" s="22"/>
      <c r="G28" s="22"/>
      <c r="H28" s="22"/>
      <c r="I28" s="22"/>
      <c r="J28" s="22"/>
      <c r="K28" s="45"/>
    </row>
    <row r="29" spans="2:11" ht="15" customHeight="1">
      <c r="B29" s="19"/>
      <c r="C29" s="21"/>
      <c r="D29" s="46"/>
      <c r="E29" s="24"/>
      <c r="F29" s="22"/>
      <c r="G29" s="22"/>
      <c r="H29" s="22"/>
      <c r="I29" s="22"/>
      <c r="J29" s="22"/>
      <c r="K29" s="45"/>
    </row>
    <row r="30" spans="2:11" ht="15" customHeight="1">
      <c r="B30" s="19"/>
      <c r="C30" s="21"/>
      <c r="D30" s="46"/>
      <c r="E30" s="22"/>
      <c r="F30" s="1"/>
      <c r="G30" s="1"/>
      <c r="H30" s="1"/>
      <c r="I30" s="22" t="s">
        <v>90</v>
      </c>
      <c r="J30" s="22"/>
      <c r="K30" s="45"/>
    </row>
    <row r="31" spans="2:13" s="37" customFormat="1" ht="15" customHeight="1">
      <c r="B31" s="55"/>
      <c r="C31" s="53" t="s">
        <v>43</v>
      </c>
      <c r="D31" s="53"/>
      <c r="E31" s="56"/>
      <c r="F31" s="56"/>
      <c r="G31" s="56"/>
      <c r="H31" s="56"/>
      <c r="I31" s="56"/>
      <c r="J31" s="56"/>
      <c r="K31" s="57"/>
      <c r="L31" s="38"/>
      <c r="M31" s="38"/>
    </row>
    <row r="32" spans="2:11" ht="12" customHeight="1">
      <c r="B32" s="19"/>
      <c r="C32" s="46" t="s">
        <v>44</v>
      </c>
      <c r="D32" s="46"/>
      <c r="E32" s="22"/>
      <c r="F32" s="22"/>
      <c r="G32" s="22"/>
      <c r="H32" s="22"/>
      <c r="I32" s="22"/>
      <c r="J32" s="22"/>
      <c r="K32" s="45"/>
    </row>
    <row r="33" spans="2:11" ht="12" customHeight="1">
      <c r="B33" s="19"/>
      <c r="C33" s="46" t="s">
        <v>41</v>
      </c>
      <c r="D33" s="46"/>
      <c r="E33" s="22"/>
      <c r="F33" s="22"/>
      <c r="G33" s="22"/>
      <c r="H33" s="22"/>
      <c r="I33" s="22"/>
      <c r="J33" s="22"/>
      <c r="K33" s="45"/>
    </row>
    <row r="34" spans="2:11" ht="12" customHeight="1">
      <c r="B34" s="19"/>
      <c r="C34" s="46" t="s">
        <v>45</v>
      </c>
      <c r="D34" s="46"/>
      <c r="E34" s="22"/>
      <c r="F34" s="22"/>
      <c r="G34" s="22"/>
      <c r="H34" s="22"/>
      <c r="I34" s="22"/>
      <c r="J34" s="22"/>
      <c r="K34" s="45"/>
    </row>
    <row r="35" spans="2:11" ht="12" customHeight="1">
      <c r="B35" s="19"/>
      <c r="C35" s="46"/>
      <c r="D35" s="46"/>
      <c r="E35" s="22"/>
      <c r="F35" s="22"/>
      <c r="G35" s="22"/>
      <c r="H35" s="22"/>
      <c r="I35" s="22"/>
      <c r="J35" s="22"/>
      <c r="K35" s="45"/>
    </row>
    <row r="36" spans="2:11" ht="15" customHeight="1" thickBot="1">
      <c r="B36" s="30"/>
      <c r="C36" s="31"/>
      <c r="D36" s="47"/>
      <c r="E36" s="32"/>
      <c r="F36" s="32"/>
      <c r="G36" s="32"/>
      <c r="H36" s="32"/>
      <c r="I36" s="32"/>
      <c r="J36" s="32"/>
      <c r="K36" s="48"/>
    </row>
  </sheetData>
  <sheetProtection/>
  <mergeCells count="39">
    <mergeCell ref="F16:F17"/>
    <mergeCell ref="D20:D21"/>
    <mergeCell ref="E20:E21"/>
    <mergeCell ref="F20:F21"/>
    <mergeCell ref="C22:C23"/>
    <mergeCell ref="C24:C25"/>
    <mergeCell ref="D24:D25"/>
    <mergeCell ref="E10:E11"/>
    <mergeCell ref="D16:D17"/>
    <mergeCell ref="E16:E17"/>
    <mergeCell ref="E24:E25"/>
    <mergeCell ref="F24:F25"/>
    <mergeCell ref="C20:C21"/>
    <mergeCell ref="I10:J10"/>
    <mergeCell ref="F12:F13"/>
    <mergeCell ref="E12:E13"/>
    <mergeCell ref="D12:D13"/>
    <mergeCell ref="E18:E19"/>
    <mergeCell ref="F18:F19"/>
    <mergeCell ref="F10:F11"/>
    <mergeCell ref="C14:C15"/>
    <mergeCell ref="D14:D15"/>
    <mergeCell ref="E14:E15"/>
    <mergeCell ref="C27:D27"/>
    <mergeCell ref="G10:H10"/>
    <mergeCell ref="D10:D11"/>
    <mergeCell ref="C10:C11"/>
    <mergeCell ref="F14:F15"/>
    <mergeCell ref="C16:C17"/>
    <mergeCell ref="D22:D23"/>
    <mergeCell ref="E22:E23"/>
    <mergeCell ref="F22:F23"/>
    <mergeCell ref="C3:J3"/>
    <mergeCell ref="C4:J4"/>
    <mergeCell ref="C5:J5"/>
    <mergeCell ref="D8:E8"/>
    <mergeCell ref="C18:C19"/>
    <mergeCell ref="D18:D19"/>
    <mergeCell ref="C12:C13"/>
  </mergeCells>
  <printOptions/>
  <pageMargins left="1.01" right="0.15748031496062992" top="0.17" bottom="0.2" header="0.17" footer="0.15748031496062992"/>
  <pageSetup horizontalDpi="600" verticalDpi="600" orientation="landscape" paperSize="9" scale="73" r:id="rId4"/>
  <legacyDrawing r:id="rId3"/>
  <oleObjects>
    <oleObject progId="PBrush" shapeId="1203780" r:id="rId1"/>
    <oleObject progId="PBrush" shapeId="4691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2017-09-28T18:08:39Z</cp:lastPrinted>
  <dcterms:created xsi:type="dcterms:W3CDTF">1999-02-01T16:53:28Z</dcterms:created>
  <dcterms:modified xsi:type="dcterms:W3CDTF">2017-09-28T18:11:56Z</dcterms:modified>
  <cp:category/>
  <cp:version/>
  <cp:contentType/>
  <cp:contentStatus/>
</cp:coreProperties>
</file>